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comments1.xml" ContentType="application/vnd.openxmlformats-officedocument.spreadsheetml.comments+xml"/>
  <Override PartName="/xl/charts/chart1.xml" ContentType="application/vnd.openxmlformats-officedocument.drawingml.chart+xml"/>
  <Override PartName="/xl/charts/chart2.xml" ContentType="application/vnd.openxmlformats-officedocument.drawingml.chart+xml"/>
  <Override PartName="/xl/drawings/drawing2.xml" ContentType="application/vnd.openxmlformats-officedocument.drawing+xml"/>
  <Override PartName="/xl/tables/table8.xml" ContentType="application/vnd.openxmlformats-officedocument.spreadsheetml.table+xml"/>
  <Override PartName="/xl/comments2.xml" ContentType="application/vnd.openxmlformats-officedocument.spreadsheetml.comments+xml"/>
  <Override PartName="/xl/drawings/drawing3.xml" ContentType="application/vnd.openxmlformats-officedocument.drawing+xml"/>
  <Override PartName="/xl/tables/table9.xml" ContentType="application/vnd.openxmlformats-officedocument.spreadsheetml.table+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bookViews>
    <workbookView xWindow="0" yWindow="0" windowWidth="20490" windowHeight="7515"/>
  </bookViews>
  <sheets>
    <sheet name="Fitness Plan" sheetId="1" r:id="rId1"/>
    <sheet name="Activity Log" sheetId="2" r:id="rId2"/>
    <sheet name="Food Log" sheetId="3" r:id="rId3"/>
  </sheets>
  <definedNames>
    <definedName name="Age">'Fitness Plan'!$C$5</definedName>
    <definedName name="AllComplete">AND(Height&gt;0,CurrentWeight&gt;0)</definedName>
    <definedName name="BMI">IF(UnitOfMeasure="Imperial",BMIWeight*703,BMIWeight)</definedName>
    <definedName name="BMIHeight">Height*Height</definedName>
    <definedName name="BMIWeight">CurrentWeight/BMIHeight</definedName>
    <definedName name="Category1">'Activity Log'!$B$4</definedName>
    <definedName name="Category2">'Activity Log'!$B$5</definedName>
    <definedName name="Category3">'Activity Log'!$B$6</definedName>
    <definedName name="Category4">'Activity Log'!$B$7</definedName>
    <definedName name="Category5">'Activity Log'!$B$8</definedName>
    <definedName name="CurrentWeight">'Fitness Plan'!$C$13</definedName>
    <definedName name="DateLookup">'Food Log'!$D$5</definedName>
    <definedName name="Gender">'Fitness Plan'!$C$4</definedName>
    <definedName name="Goal1">'Fitness Plan'!$D$15</definedName>
    <definedName name="Goal1Label">'Fitness Plan'!$B$15</definedName>
    <definedName name="Goal2">'Fitness Plan'!$D$17</definedName>
    <definedName name="Goal2Label">'Fitness Plan'!$B$17</definedName>
    <definedName name="Goal3">'Fitness Plan'!$D$18</definedName>
    <definedName name="Goal3Label">'Fitness Plan'!$B$18</definedName>
    <definedName name="Goal4">'Fitness Plan'!$D$19</definedName>
    <definedName name="Goal4Label">'Fitness Plan'!$B$19</definedName>
    <definedName name="GoalWeight">'Fitness Plan'!$D$13</definedName>
    <definedName name="GrandTotal">SUM(ActivityLog[DISTANCE])</definedName>
    <definedName name="Height">'Fitness Plan'!$C$6</definedName>
    <definedName name="OtherTotal">GrandTotal-SUM('Activity Log'!$C$4:$C$7)</definedName>
    <definedName name="_xlnm.Print_Titles" localSheetId="1">'Activity Log'!$10:$10</definedName>
    <definedName name="_xlnm.Print_Titles" localSheetId="0">'Fitness Plan'!$21:$22</definedName>
    <definedName name="_xlnm.Print_Titles" localSheetId="2">'Food Log'!$7:$7</definedName>
    <definedName name="UnitOfMeasure">'Fitness Plan'!$C$7</definedName>
    <definedName name="WeightLabel">'Fitness Plan'!$B$13</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Z21" i="1" l="1"/>
  <c r="V21" i="1"/>
  <c r="R21" i="1"/>
  <c r="N21" i="1"/>
  <c r="J21" i="1"/>
  <c r="F21" i="1"/>
  <c r="B21" i="1"/>
  <c r="F11" i="1" l="1"/>
  <c r="F3" i="1"/>
  <c r="B9" i="1"/>
  <c r="C8" i="1"/>
  <c r="B18" i="3" l="1"/>
  <c r="B17" i="3"/>
  <c r="B16" i="3"/>
  <c r="B15" i="3"/>
  <c r="B14" i="3"/>
  <c r="B13" i="3"/>
  <c r="B12" i="3"/>
  <c r="B11" i="3"/>
  <c r="B10" i="3"/>
  <c r="B9" i="3"/>
  <c r="B8" i="3"/>
  <c r="B15" i="2"/>
  <c r="B14" i="2"/>
  <c r="B13" i="2"/>
  <c r="B12" i="2"/>
  <c r="B11" i="2"/>
  <c r="C8" i="2" l="1"/>
  <c r="F3" i="3" l="1"/>
  <c r="G3" i="3"/>
  <c r="H3" i="3"/>
  <c r="I3" i="3"/>
  <c r="J3" i="3"/>
  <c r="K3" i="3"/>
  <c r="L3" i="3"/>
  <c r="E3" i="3"/>
  <c r="F5" i="3"/>
  <c r="G5" i="3"/>
  <c r="H5" i="3"/>
  <c r="I5" i="3"/>
  <c r="J5" i="3"/>
  <c r="K5" i="3"/>
  <c r="L5" i="3"/>
  <c r="E5" i="3"/>
  <c r="D5" i="3" s="1"/>
  <c r="C4" i="2"/>
  <c r="C5" i="2"/>
  <c r="C6" i="2"/>
  <c r="C7" i="2"/>
</calcChain>
</file>

<file path=xl/comments1.xml><?xml version="1.0" encoding="utf-8"?>
<comments xmlns="http://schemas.openxmlformats.org/spreadsheetml/2006/main">
  <authors>
    <author>Author</author>
  </authors>
  <commentList>
    <comment ref="C8" authorId="0">
      <text>
        <r>
          <rPr>
            <b/>
            <sz val="9"/>
            <color indexed="81"/>
            <rFont val="Tahoma"/>
            <family val="2"/>
          </rPr>
          <t>BMI Tip:</t>
        </r>
        <r>
          <rPr>
            <sz val="9"/>
            <color indexed="81"/>
            <rFont val="Tahoma"/>
            <family val="2"/>
          </rPr>
          <t xml:space="preserve"> The normal BMI range is 18.5 to 25.</t>
        </r>
      </text>
    </comment>
    <comment ref="B12" authorId="0">
      <text>
        <r>
          <rPr>
            <b/>
            <sz val="9"/>
            <color indexed="81"/>
            <rFont val="Tahoma"/>
            <family val="2"/>
          </rPr>
          <t xml:space="preserve">Customize it! </t>
        </r>
        <r>
          <rPr>
            <sz val="9"/>
            <color indexed="81"/>
            <rFont val="Tahoma"/>
            <family val="2"/>
          </rPr>
          <t>You can change any of the types below Weight to track your fitness needs. Weight is used to determine other data in this Fitness Plan, such as BMI, and shouldn't be changed.</t>
        </r>
      </text>
    </comment>
  </commentList>
</comments>
</file>

<file path=xl/comments2.xml><?xml version="1.0" encoding="utf-8"?>
<comments xmlns="http://schemas.openxmlformats.org/spreadsheetml/2006/main">
  <authors>
    <author>Author</author>
  </authors>
  <commentList>
    <comment ref="B3" authorId="0">
      <text>
        <r>
          <rPr>
            <b/>
            <sz val="9"/>
            <color indexed="81"/>
            <rFont val="Tahoma"/>
            <family val="2"/>
          </rPr>
          <t xml:space="preserve">Customize it! </t>
        </r>
        <r>
          <rPr>
            <sz val="9"/>
            <color indexed="81"/>
            <rFont val="Tahoma"/>
            <family val="2"/>
          </rPr>
          <t>Replace the entries below with your own to track those you do the most.</t>
        </r>
      </text>
    </comment>
  </commentList>
</comments>
</file>

<file path=xl/comments3.xml><?xml version="1.0" encoding="utf-8"?>
<comments xmlns="http://schemas.openxmlformats.org/spreadsheetml/2006/main">
  <authors>
    <author>Author</author>
  </authors>
  <commentList>
    <comment ref="D5" authorId="0">
      <text>
        <r>
          <rPr>
            <b/>
            <sz val="9"/>
            <color indexed="81"/>
            <rFont val="Tahoma"/>
            <family val="2"/>
          </rPr>
          <t xml:space="preserve">Food Log Tip: </t>
        </r>
        <r>
          <rPr>
            <sz val="9"/>
            <color indexed="81"/>
            <rFont val="Tahoma"/>
            <family val="2"/>
          </rPr>
          <t xml:space="preserve">To display totals for a specific day or date range, use the filter arrow to the right of the </t>
        </r>
        <r>
          <rPr>
            <b/>
            <sz val="9"/>
            <color indexed="81"/>
            <rFont val="Tahoma"/>
            <family val="2"/>
          </rPr>
          <t>Date</t>
        </r>
        <r>
          <rPr>
            <sz val="9"/>
            <color indexed="81"/>
            <rFont val="Tahoma"/>
            <family val="2"/>
          </rPr>
          <t xml:space="preserve"> column in the table below.</t>
        </r>
      </text>
    </comment>
    <comment ref="E7" authorId="0">
      <text>
        <r>
          <rPr>
            <b/>
            <sz val="9"/>
            <color indexed="81"/>
            <rFont val="Tahoma"/>
            <family val="2"/>
          </rPr>
          <t xml:space="preserve">Customize it! </t>
        </r>
        <r>
          <rPr>
            <sz val="9"/>
            <color indexed="81"/>
            <rFont val="Tahoma"/>
            <family val="2"/>
          </rPr>
          <t>You can change these table headings to track your specific nutritional needs.</t>
        </r>
      </text>
    </comment>
  </commentList>
</comments>
</file>

<file path=xl/sharedStrings.xml><?xml version="1.0" encoding="utf-8"?>
<sst xmlns="http://schemas.openxmlformats.org/spreadsheetml/2006/main" count="120" uniqueCount="83">
  <si>
    <t>Female</t>
  </si>
  <si>
    <t>Type</t>
  </si>
  <si>
    <t>ACTIVITY LOG</t>
  </si>
  <si>
    <t>ACTIVITIES</t>
  </si>
  <si>
    <t>TOTAL</t>
  </si>
  <si>
    <t>UNIT</t>
  </si>
  <si>
    <t>Biking</t>
  </si>
  <si>
    <t>Miles</t>
  </si>
  <si>
    <t>Running</t>
  </si>
  <si>
    <t>Walking</t>
  </si>
  <si>
    <t>Steps</t>
  </si>
  <si>
    <t>Swimming</t>
  </si>
  <si>
    <t>Meters</t>
  </si>
  <si>
    <t>Other</t>
  </si>
  <si>
    <t>DATE</t>
  </si>
  <si>
    <t>ACTIVITY</t>
  </si>
  <si>
    <t>START TIME</t>
  </si>
  <si>
    <t>DURATION</t>
  </si>
  <si>
    <t>DISTANCE</t>
  </si>
  <si>
    <t>CALORIES</t>
  </si>
  <si>
    <t>NOTE</t>
  </si>
  <si>
    <t>Hot &amp; Humid</t>
  </si>
  <si>
    <t xml:space="preserve">       </t>
  </si>
  <si>
    <t>FOOD LOG</t>
  </si>
  <si>
    <t>MY NUTRITION TARGETS</t>
  </si>
  <si>
    <t xml:space="preserve">Daily Intake: </t>
  </si>
  <si>
    <t>MEAL</t>
  </si>
  <si>
    <t>FOOD</t>
  </si>
  <si>
    <t>FAT</t>
  </si>
  <si>
    <t>CHOLESTEROL</t>
  </si>
  <si>
    <t>SODIUM</t>
  </si>
  <si>
    <t>CARBS</t>
  </si>
  <si>
    <t>PROTEIN</t>
  </si>
  <si>
    <t>SUGAR</t>
  </si>
  <si>
    <t>FIBER</t>
  </si>
  <si>
    <t>Breakfast</t>
  </si>
  <si>
    <t>Snack</t>
  </si>
  <si>
    <t>Apple</t>
  </si>
  <si>
    <t>Lunch</t>
  </si>
  <si>
    <t>Dinner</t>
  </si>
  <si>
    <t>Steel cut oatmeal</t>
  </si>
  <si>
    <t>Orange</t>
  </si>
  <si>
    <t>Zucchini with pesto</t>
  </si>
  <si>
    <t>Baked Cod</t>
  </si>
  <si>
    <t>Mixed grilled vegetables</t>
  </si>
  <si>
    <t>Ice cream sundae</t>
  </si>
  <si>
    <t>Greek yogurt</t>
  </si>
  <si>
    <t>Mango pico lettuce wrap</t>
  </si>
  <si>
    <t>Shrimp tacos (2)</t>
  </si>
  <si>
    <t>Raw walnuts</t>
  </si>
  <si>
    <t xml:space="preserve"> </t>
  </si>
  <si>
    <t>الوزن</t>
  </si>
  <si>
    <t>الوزن بالكيلو</t>
  </si>
  <si>
    <t>الطول بالمتر</t>
  </si>
  <si>
    <t>يرجى ادخال طولك بالمتر والفواصل : مثال في حال كان طولك 1 متر و 60 سنتمر اكتبها كالتالي 1.60 وليس 160</t>
  </si>
  <si>
    <t>العمر</t>
  </si>
  <si>
    <t>الجنس</t>
  </si>
  <si>
    <t>معدل حرق الجسم</t>
  </si>
  <si>
    <t>الخصر</t>
  </si>
  <si>
    <t>اليد</t>
  </si>
  <si>
    <t>الورك</t>
  </si>
  <si>
    <t>الفخذ</t>
  </si>
  <si>
    <t>الحالي</t>
  </si>
  <si>
    <t>الهدف</t>
  </si>
  <si>
    <t>1/0/1900</t>
  </si>
  <si>
    <t>التاريخ</t>
  </si>
  <si>
    <t>الوقت</t>
  </si>
  <si>
    <t>القياس</t>
  </si>
  <si>
    <t>الوقت2</t>
  </si>
  <si>
    <t>معـــــــــــلومات شخــــــــــــــــصية</t>
  </si>
  <si>
    <t>القياســـــــــــــــات الأوليـــــــــــــــة</t>
  </si>
  <si>
    <t>تاخد القياسات الجسمانية بالمتر بمعدل مرة كل أسبوعين  بحيث يأخذ القياس الأول قبل بدء البرنامج الرياضي والقياس الثاني بعد أسبوعين أم الثالث فبنهاية الشهر الأول</t>
  </si>
  <si>
    <t>لاتنسى تسجيل معلومات القياس ضمن الجداول الموضحه أعلاه مع ذكر التاريخ والوقت بكل مرة تاخد قياساتك</t>
  </si>
  <si>
    <t>By Ruba AlMussa and RJ on line Gym</t>
  </si>
  <si>
    <t>الصدر</t>
  </si>
  <si>
    <t>البطن</t>
  </si>
  <si>
    <t>BODY MEASURMENTS</t>
  </si>
  <si>
    <t>للسيدات تجنبي القياس قبل الدورة بإسبوع وخلال الدورة ، وانتظري مدة يومان بعد انتهائها لقياس صحيح</t>
  </si>
  <si>
    <t>يقاس الوزن مرة كل أسبوع ببداية الأسبوع على معدة فارغه يفضل صباحا" بعد الخروج للحمام وملابس خفيــفه جدا او حتى الجسم عاريا ما امكن ذلك</t>
  </si>
  <si>
    <t>تعليمات القياس الصحيح</t>
  </si>
  <si>
    <t>تعليمات القياس الصحيح بالفديو</t>
  </si>
  <si>
    <t>https://www.youtube.com/watch?v=Pq8_Kd5QVzw&amp;feature=youtu.be</t>
  </si>
  <si>
    <t xml:space="preserve">اضغط هنا </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</si>
</sst>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0.0"/>
    <numFmt numFmtId="165" formatCode="&quot;$&quot;#,##0.00"/>
    <numFmt numFmtId="166" formatCode="[$-409]h:mm\ AM/PM;@"/>
    <numFmt numFmtId="167" formatCode="[h]:mm;@"/>
  </numFmts>
  <fonts count="29" x14ac:knownFonts="1">
    <font>
      <sz val="10"/>
      <color theme="3"/>
      <name val="Arial"/>
      <family val="2"/>
      <scheme val="minor"/>
    </font>
    <font>
      <b/>
      <sz val="11"/>
      <color theme="1"/>
      <name val="Arial"/>
      <family val="2"/>
      <scheme val="minor"/>
    </font>
    <font>
      <sz val="9"/>
      <color indexed="81"/>
      <name val="Tahoma"/>
      <family val="2"/>
    </font>
    <font>
      <b/>
      <sz val="9"/>
      <color indexed="81"/>
      <name val="Tahoma"/>
      <family val="2"/>
    </font>
    <font>
      <sz val="10"/>
      <color theme="3"/>
      <name val="Arial"/>
      <family val="2"/>
      <scheme val="minor"/>
    </font>
    <font>
      <sz val="36"/>
      <color theme="8"/>
      <name val="Arial"/>
      <family val="2"/>
      <scheme val="major"/>
    </font>
    <font>
      <b/>
      <sz val="13"/>
      <color theme="3"/>
      <name val="Arial"/>
      <family val="2"/>
      <scheme val="minor"/>
    </font>
    <font>
      <b/>
      <sz val="12"/>
      <color theme="0"/>
      <name val="Arial"/>
      <family val="2"/>
      <scheme val="major"/>
    </font>
    <font>
      <b/>
      <sz val="36"/>
      <color theme="4"/>
      <name val="Arial"/>
      <family val="2"/>
      <scheme val="major"/>
    </font>
    <font>
      <sz val="11"/>
      <color theme="3"/>
      <name val="Arial"/>
      <family val="2"/>
      <scheme val="minor"/>
    </font>
    <font>
      <sz val="8"/>
      <color rgb="FFFF0000"/>
      <name val="Arial"/>
      <family val="2"/>
      <scheme val="minor"/>
    </font>
    <font>
      <sz val="11"/>
      <color theme="4" tint="-0.249977111117893"/>
      <name val="Arial"/>
      <family val="2"/>
      <scheme val="minor"/>
    </font>
    <font>
      <b/>
      <sz val="10"/>
      <color theme="0"/>
      <name val="Arial"/>
      <family val="2"/>
      <scheme val="minor"/>
    </font>
    <font>
      <sz val="10"/>
      <color theme="4" tint="-0.499984740745262"/>
      <name val="Arial"/>
      <family val="2"/>
      <scheme val="minor"/>
    </font>
    <font>
      <sz val="8"/>
      <color theme="6" tint="0.39997558519241921"/>
      <name val="Arial"/>
      <family val="2"/>
      <scheme val="minor"/>
    </font>
    <font>
      <sz val="9"/>
      <color theme="3"/>
      <name val="Arial"/>
      <family val="2"/>
      <scheme val="minor"/>
    </font>
    <font>
      <sz val="14"/>
      <color theme="7" tint="-0.249977111117893"/>
      <name val="DecoType Naskh Extensions"/>
      <charset val="178"/>
    </font>
    <font>
      <sz val="14"/>
      <color theme="0"/>
      <name val="DecoType Naskh Extensions"/>
      <charset val="178"/>
    </font>
    <font>
      <sz val="12"/>
      <color theme="0"/>
      <name val="DecoType Naskh Extensions"/>
      <charset val="178"/>
    </font>
    <font>
      <sz val="11"/>
      <color theme="0"/>
      <name val="Arial"/>
      <family val="2"/>
      <charset val="178"/>
      <scheme val="minor"/>
    </font>
    <font>
      <sz val="11"/>
      <color rgb="FF7030A0"/>
      <name val="Arial"/>
      <family val="2"/>
      <charset val="178"/>
      <scheme val="minor"/>
    </font>
    <font>
      <b/>
      <sz val="12"/>
      <color theme="0"/>
      <name val="Arial"/>
      <family val="2"/>
      <scheme val="minor"/>
    </font>
    <font>
      <sz val="10"/>
      <color theme="4" tint="0.39997558519241921"/>
      <name val="Arial"/>
      <family val="2"/>
      <scheme val="minor"/>
    </font>
    <font>
      <b/>
      <sz val="10"/>
      <color theme="3"/>
      <name val="Arial"/>
      <family val="2"/>
      <scheme val="minor"/>
    </font>
    <font>
      <sz val="14"/>
      <color theme="0"/>
      <name val="Century"/>
      <family val="1"/>
    </font>
    <font>
      <sz val="14"/>
      <color theme="0"/>
      <name val="Century Gothic"/>
      <family val="2"/>
    </font>
    <font>
      <sz val="16"/>
      <color theme="0"/>
      <name val="Century"/>
      <family val="1"/>
    </font>
    <font>
      <b/>
      <sz val="26"/>
      <color theme="4"/>
      <name val="Arial"/>
      <family val="2"/>
      <scheme val="minor"/>
    </font>
    <font>
      <u/>
      <sz val="10"/>
      <color theme="10"/>
      <name val="Arial"/>
      <family val="2"/>
      <scheme val="minor"/>
    </font>
  </fonts>
  <fills count="5">
    <fill>
      <patternFill patternType="none"/>
    </fill>
    <fill>
      <patternFill patternType="gray125"/>
    </fill>
    <fill>
      <patternFill patternType="solid">
        <fgColor theme="0"/>
        <bgColor indexed="64"/>
      </patternFill>
    </fill>
    <fill>
      <patternFill patternType="solid">
        <fgColor theme="4"/>
        <bgColor indexed="64"/>
      </patternFill>
    </fill>
    <fill>
      <patternFill patternType="solid">
        <fgColor theme="4" tint="-0.249977111117893"/>
        <bgColor indexed="64"/>
      </patternFill>
    </fill>
  </fills>
  <borders count="8">
    <border>
      <left/>
      <right/>
      <top/>
      <bottom/>
      <diagonal/>
    </border>
    <border>
      <left style="thin">
        <color theme="0"/>
      </left>
      <right style="thin">
        <color theme="0"/>
      </right>
      <top style="thin">
        <color theme="0"/>
      </top>
      <bottom style="thin">
        <color theme="0"/>
      </bottom>
      <diagonal/>
    </border>
    <border>
      <left style="thin">
        <color theme="0"/>
      </left>
      <right/>
      <top style="thin">
        <color theme="0"/>
      </top>
      <bottom/>
      <diagonal/>
    </border>
    <border>
      <left/>
      <right style="thin">
        <color theme="0"/>
      </right>
      <top style="thin">
        <color theme="0"/>
      </top>
      <bottom style="thin">
        <color theme="0"/>
      </bottom>
      <diagonal/>
    </border>
    <border>
      <left/>
      <right style="thin">
        <color theme="0"/>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alignment vertical="center"/>
    </xf>
    <xf numFmtId="0" fontId="8" fillId="0" borderId="0" applyNumberFormat="0" applyFill="0" applyBorder="0" applyAlignment="0" applyProtection="0"/>
    <xf numFmtId="0" fontId="7" fillId="3" borderId="0" applyNumberFormat="0" applyProtection="0">
      <alignment horizontal="left" vertical="center" indent="1"/>
    </xf>
    <xf numFmtId="0" fontId="6" fillId="0" borderId="0" applyNumberFormat="0" applyFill="0" applyBorder="0" applyAlignment="0" applyProtection="0"/>
    <xf numFmtId="0" fontId="28" fillId="0" borderId="0" applyNumberFormat="0" applyFill="0" applyBorder="0" applyAlignment="0" applyProtection="0">
      <alignment vertical="center"/>
    </xf>
  </cellStyleXfs>
  <cellXfs count="77">
    <xf numFmtId="0" fontId="0" fillId="0" borderId="0" xfId="0">
      <alignment vertical="center"/>
    </xf>
    <xf numFmtId="0" fontId="0" fillId="0" borderId="0" xfId="0" applyAlignment="1">
      <alignment horizontal="center"/>
    </xf>
    <xf numFmtId="0" fontId="0" fillId="0" borderId="0" xfId="0" applyAlignment="1">
      <alignment horizontal="center" vertical="center"/>
    </xf>
    <xf numFmtId="0" fontId="0" fillId="0" borderId="0" xfId="0">
      <alignment vertical="center"/>
    </xf>
    <xf numFmtId="165" fontId="4" fillId="2" borderId="0" xfId="0" applyNumberFormat="1" applyFont="1" applyFill="1">
      <alignment vertical="center"/>
    </xf>
    <xf numFmtId="0" fontId="4" fillId="2" borderId="0" xfId="0" applyFont="1" applyFill="1">
      <alignment vertical="center"/>
    </xf>
    <xf numFmtId="165" fontId="0" fillId="0" borderId="0" xfId="0" applyNumberFormat="1" applyAlignment="1">
      <alignment horizontal="right" vertical="center" indent="5"/>
    </xf>
    <xf numFmtId="0" fontId="0" fillId="0" borderId="0" xfId="0">
      <alignment vertical="center"/>
    </xf>
    <xf numFmtId="0" fontId="5" fillId="2" borderId="0" xfId="0" applyFont="1" applyFill="1">
      <alignment vertical="center"/>
    </xf>
    <xf numFmtId="0" fontId="0" fillId="0" borderId="0" xfId="0" applyFont="1" applyFill="1" applyBorder="1" applyAlignment="1">
      <alignment horizontal="left" vertical="center"/>
    </xf>
    <xf numFmtId="0" fontId="0" fillId="0" borderId="0" xfId="0">
      <alignment vertical="center"/>
    </xf>
    <xf numFmtId="0" fontId="6" fillId="0" borderId="0" xfId="3" applyFill="1" applyAlignment="1">
      <alignment horizontal="left"/>
    </xf>
    <xf numFmtId="14" fontId="0" fillId="0" borderId="0" xfId="0" applyNumberFormat="1">
      <alignment vertical="center"/>
    </xf>
    <xf numFmtId="164" fontId="0" fillId="0" borderId="0" xfId="0" applyNumberFormat="1">
      <alignment vertical="center"/>
    </xf>
    <xf numFmtId="0" fontId="1" fillId="0" borderId="0" xfId="0" applyFont="1" applyAlignment="1">
      <alignment horizontal="center" vertical="center"/>
    </xf>
    <xf numFmtId="0" fontId="0" fillId="0" borderId="0" xfId="0" applyAlignment="1">
      <alignment vertical="center"/>
    </xf>
    <xf numFmtId="0" fontId="9" fillId="0" borderId="0" xfId="0" applyFont="1" applyAlignment="1">
      <alignment horizontal="left" vertical="center" indent="1"/>
    </xf>
    <xf numFmtId="0" fontId="0" fillId="0" borderId="0" xfId="0" applyAlignment="1"/>
    <xf numFmtId="0" fontId="0" fillId="0" borderId="0" xfId="0" applyAlignment="1">
      <alignment horizontal="left" vertical="center" indent="1"/>
    </xf>
    <xf numFmtId="0" fontId="0" fillId="0" borderId="0" xfId="0" applyFont="1" applyFill="1" applyBorder="1" applyAlignment="1">
      <alignment horizontal="right" vertical="center" indent="1"/>
    </xf>
    <xf numFmtId="0" fontId="0" fillId="0" borderId="0" xfId="0" applyNumberFormat="1" applyFont="1" applyFill="1" applyBorder="1" applyAlignment="1">
      <alignment horizontal="right" vertical="center" indent="1"/>
    </xf>
    <xf numFmtId="0" fontId="0" fillId="0" borderId="0" xfId="0" applyAlignment="1">
      <alignment horizontal="left"/>
    </xf>
    <xf numFmtId="0" fontId="0" fillId="0" borderId="0" xfId="0" applyAlignment="1">
      <alignment horizontal="left" indent="1"/>
    </xf>
    <xf numFmtId="0" fontId="1" fillId="0" borderId="0" xfId="0" applyFont="1" applyAlignment="1">
      <alignment horizontal="left" vertical="center" indent="1"/>
    </xf>
    <xf numFmtId="0" fontId="0" fillId="0" borderId="0" xfId="0" applyFont="1" applyBorder="1" applyAlignment="1">
      <alignment horizontal="left" vertical="center" indent="2"/>
    </xf>
    <xf numFmtId="0" fontId="0" fillId="0" borderId="0" xfId="0" applyFont="1" applyBorder="1">
      <alignment vertical="center"/>
    </xf>
    <xf numFmtId="14" fontId="0" fillId="0" borderId="0" xfId="0" applyNumberFormat="1" applyFont="1" applyBorder="1" applyAlignment="1">
      <alignment horizontal="right" vertical="center" indent="1"/>
    </xf>
    <xf numFmtId="0" fontId="0" fillId="0" borderId="0" xfId="0" applyFont="1" applyBorder="1" applyAlignment="1">
      <alignment vertical="center"/>
    </xf>
    <xf numFmtId="0" fontId="0" fillId="0" borderId="0" xfId="0" applyFont="1" applyBorder="1" applyAlignment="1">
      <alignment horizontal="center" vertical="center"/>
    </xf>
    <xf numFmtId="0" fontId="11" fillId="0" borderId="0" xfId="0" applyFont="1" applyAlignment="1">
      <alignment horizontal="center" vertical="center"/>
    </xf>
    <xf numFmtId="164" fontId="11" fillId="0" borderId="0" xfId="0" applyNumberFormat="1" applyFont="1" applyAlignment="1">
      <alignment horizontal="center" vertical="center"/>
    </xf>
    <xf numFmtId="0" fontId="12" fillId="3" borderId="0" xfId="0" applyFont="1" applyFill="1" applyBorder="1" applyAlignment="1">
      <alignment horizontal="center" vertical="center"/>
    </xf>
    <xf numFmtId="0" fontId="7" fillId="3" borderId="0" xfId="2">
      <alignment horizontal="left" vertical="center" indent="1"/>
    </xf>
    <xf numFmtId="0" fontId="8" fillId="0" borderId="0" xfId="1" applyAlignment="1">
      <alignment vertical="center"/>
    </xf>
    <xf numFmtId="0" fontId="0" fillId="0" borderId="0" xfId="0" applyFont="1" applyAlignment="1">
      <alignment horizontal="left" vertical="center" indent="13"/>
    </xf>
    <xf numFmtId="14" fontId="13" fillId="0" borderId="0" xfId="0" applyNumberFormat="1" applyFont="1" applyAlignment="1">
      <alignment horizontal="left" vertical="center" indent="13"/>
    </xf>
    <xf numFmtId="0" fontId="8" fillId="0" borderId="0" xfId="1" applyAlignment="1">
      <alignment vertical="center"/>
    </xf>
    <xf numFmtId="0" fontId="7" fillId="3" borderId="0" xfId="2" applyAlignment="1">
      <alignment horizontal="left" vertical="center"/>
    </xf>
    <xf numFmtId="14" fontId="0" fillId="0" borderId="0" xfId="0" applyNumberFormat="1" applyFont="1" applyFill="1" applyBorder="1" applyAlignment="1">
      <alignment horizontal="right" vertical="center" indent="2"/>
    </xf>
    <xf numFmtId="166" fontId="0" fillId="0" borderId="0" xfId="0" applyNumberFormat="1">
      <alignment vertical="center"/>
    </xf>
    <xf numFmtId="0" fontId="7" fillId="3" borderId="0" xfId="2" applyAlignment="1">
      <alignment horizontal="center" vertical="center"/>
    </xf>
    <xf numFmtId="166" fontId="0" fillId="0" borderId="0" xfId="0" applyNumberFormat="1" applyFont="1" applyFill="1" applyBorder="1" applyAlignment="1">
      <alignment horizontal="right" vertical="center" indent="1"/>
    </xf>
    <xf numFmtId="0" fontId="8" fillId="0" borderId="0" xfId="1" applyAlignment="1">
      <alignment vertical="center"/>
    </xf>
    <xf numFmtId="167" fontId="0" fillId="0" borderId="0" xfId="0" applyNumberFormat="1" applyFont="1" applyFill="1" applyBorder="1" applyAlignment="1">
      <alignment horizontal="right" vertical="center" indent="1"/>
    </xf>
    <xf numFmtId="0" fontId="0" fillId="0" borderId="0" xfId="0" applyAlignment="1">
      <alignment horizontal="left" vertical="center"/>
    </xf>
    <xf numFmtId="0" fontId="10" fillId="0" borderId="0" xfId="0" applyFont="1" applyAlignment="1">
      <alignment horizontal="center" vertical="center"/>
    </xf>
    <xf numFmtId="0" fontId="14" fillId="0" borderId="0" xfId="0" applyFont="1" applyAlignment="1">
      <alignment horizontal="center" vertical="center"/>
    </xf>
    <xf numFmtId="0" fontId="15" fillId="0" borderId="0" xfId="0" applyFont="1" applyAlignment="1">
      <alignment horizontal="left" indent="1"/>
    </xf>
    <xf numFmtId="0" fontId="19" fillId="0" borderId="1" xfId="0" applyFont="1" applyFill="1" applyBorder="1" applyAlignment="1"/>
    <xf numFmtId="0" fontId="17" fillId="0" borderId="2" xfId="0" applyFont="1" applyFill="1" applyBorder="1" applyAlignment="1"/>
    <xf numFmtId="0" fontId="18" fillId="0" borderId="0" xfId="0" applyFont="1" applyFill="1" applyBorder="1" applyAlignment="1"/>
    <xf numFmtId="0" fontId="19" fillId="0" borderId="0" xfId="0" applyFont="1" applyFill="1" applyBorder="1" applyAlignment="1"/>
    <xf numFmtId="0" fontId="19" fillId="0" borderId="3" xfId="0" applyFont="1" applyFill="1" applyBorder="1" applyAlignment="1"/>
    <xf numFmtId="0" fontId="20" fillId="0" borderId="1" xfId="0" applyFont="1" applyFill="1" applyBorder="1" applyAlignment="1"/>
    <xf numFmtId="0" fontId="17" fillId="0" borderId="0" xfId="0" applyFont="1" applyFill="1" applyBorder="1" applyAlignment="1"/>
    <xf numFmtId="0" fontId="16" fillId="0" borderId="0" xfId="0" applyFont="1" applyFill="1" applyBorder="1" applyAlignment="1"/>
    <xf numFmtId="0" fontId="16" fillId="0" borderId="4" xfId="0" applyFont="1" applyFill="1" applyBorder="1" applyAlignment="1"/>
    <xf numFmtId="0" fontId="21" fillId="4" borderId="0" xfId="0" applyFont="1" applyFill="1" applyBorder="1">
      <alignment vertical="center"/>
    </xf>
    <xf numFmtId="0" fontId="0" fillId="4" borderId="0" xfId="0" applyFill="1">
      <alignment vertical="center"/>
    </xf>
    <xf numFmtId="0" fontId="22" fillId="0" borderId="0" xfId="0" applyFont="1">
      <alignment vertical="center"/>
    </xf>
    <xf numFmtId="0" fontId="8" fillId="0" borderId="0" xfId="1" applyFont="1" applyAlignment="1">
      <alignment vertical="center"/>
    </xf>
    <xf numFmtId="0" fontId="7" fillId="3" borderId="0" xfId="2" applyAlignment="1">
      <alignment horizontal="center" vertical="center"/>
    </xf>
    <xf numFmtId="0" fontId="10" fillId="0" borderId="0" xfId="0" applyFont="1" applyAlignment="1">
      <alignment horizontal="center" vertical="center"/>
    </xf>
    <xf numFmtId="2" fontId="0" fillId="0" borderId="0" xfId="0" applyNumberFormat="1" applyAlignment="1">
      <alignment horizontal="center"/>
    </xf>
    <xf numFmtId="0" fontId="8" fillId="2" borderId="0" xfId="1" applyFill="1" applyAlignment="1">
      <alignment vertical="center"/>
    </xf>
    <xf numFmtId="0" fontId="7" fillId="3" borderId="0" xfId="2" applyAlignment="1">
      <alignment horizontal="left" vertical="center" indent="1"/>
    </xf>
    <xf numFmtId="0" fontId="8" fillId="0" borderId="0" xfId="1" applyAlignment="1">
      <alignment vertical="center"/>
    </xf>
    <xf numFmtId="0" fontId="24" fillId="4" borderId="0" xfId="0" applyFont="1" applyFill="1" applyBorder="1" applyAlignment="1">
      <alignment horizontal="right"/>
    </xf>
    <xf numFmtId="0" fontId="25" fillId="4" borderId="0" xfId="0" applyFont="1" applyFill="1" applyBorder="1" applyAlignment="1">
      <alignment horizontal="right"/>
    </xf>
    <xf numFmtId="0" fontId="26" fillId="4" borderId="0" xfId="0" applyFont="1" applyFill="1" applyBorder="1" applyAlignment="1">
      <alignment horizontal="right"/>
    </xf>
    <xf numFmtId="0" fontId="25" fillId="0" borderId="4" xfId="0" applyFont="1" applyFill="1" applyBorder="1" applyAlignment="1"/>
    <xf numFmtId="0" fontId="24" fillId="0" borderId="0" xfId="0" applyFont="1" applyFill="1" applyBorder="1" applyAlignment="1"/>
    <xf numFmtId="0" fontId="27" fillId="0" borderId="5" xfId="0" applyFont="1" applyBorder="1" applyAlignment="1">
      <alignment horizontal="center" vertical="center"/>
    </xf>
    <xf numFmtId="0" fontId="27" fillId="0" borderId="6" xfId="0" applyFont="1" applyBorder="1" applyAlignment="1">
      <alignment horizontal="center" vertical="center"/>
    </xf>
    <xf numFmtId="0" fontId="27" fillId="0" borderId="7" xfId="0" applyFont="1" applyBorder="1" applyAlignment="1">
      <alignment horizontal="center" vertical="center"/>
    </xf>
    <xf numFmtId="0" fontId="28" fillId="0" borderId="0" xfId="4">
      <alignment vertical="center"/>
    </xf>
    <xf numFmtId="0" fontId="23" fillId="0" borderId="0" xfId="0" applyFont="1" applyAlignment="1">
      <alignment horizontal="center" vertical="center"/>
    </xf>
  </cellXfs>
  <cellStyles count="5">
    <cellStyle name="Hyperlink" xfId="4" builtinId="8"/>
    <cellStyle name="Normal" xfId="0" builtinId="0" customBuiltin="1"/>
    <cellStyle name="عنوان" xfId="1" builtinId="15" customBuiltin="1"/>
    <cellStyle name="عنوان 1" xfId="2" builtinId="16" customBuiltin="1"/>
    <cellStyle name="عنوان 2" xfId="3" builtinId="17" customBuiltin="1"/>
  </cellStyles>
  <dxfs count="58">
    <dxf>
      <font>
        <color rgb="FFFF0000"/>
      </font>
    </dxf>
    <dxf>
      <font>
        <b/>
        <i val="0"/>
      </font>
    </dxf>
    <dxf>
      <font>
        <b/>
        <i val="0"/>
      </font>
    </dxf>
    <dxf>
      <font>
        <b/>
        <i val="0"/>
      </font>
    </dxf>
    <dxf>
      <font>
        <b/>
        <i val="0"/>
      </font>
    </dxf>
    <dxf>
      <font>
        <color rgb="FFFF0000"/>
      </font>
    </dxf>
    <dxf>
      <font>
        <b/>
        <i val="0"/>
      </font>
    </dxf>
    <dxf>
      <font>
        <b/>
        <i val="0"/>
        <color theme="3"/>
      </font>
    </dxf>
    <dxf>
      <font>
        <b/>
        <i val="0"/>
      </font>
    </dxf>
    <dxf>
      <numFmt numFmtId="164" formatCode="0.0"/>
    </dxf>
    <dxf>
      <numFmt numFmtId="166" formatCode="[$-409]h:mm\ AM/PM;@"/>
    </dxf>
    <dxf>
      <numFmt numFmtId="168" formatCode="m/d/yyyy"/>
    </dxf>
    <dxf>
      <numFmt numFmtId="164" formatCode="0.0"/>
    </dxf>
    <dxf>
      <numFmt numFmtId="166" formatCode="[$-409]h:mm\ AM/PM;@"/>
    </dxf>
    <dxf>
      <numFmt numFmtId="168" formatCode="m/d/yyyy"/>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numFmt numFmtId="168" formatCode="m/d/yyyy"/>
      <alignment horizontal="right" vertical="center" textRotation="0" wrapText="0" indent="1" justifyLastLine="0" shrinkToFit="0" readingOrder="0"/>
    </dxf>
    <dxf>
      <alignment horizontal="right" vertical="center" textRotation="0" wrapText="0" indent="1" justifyLastLine="0" shrinkToFit="0" readingOrder="0"/>
    </dxf>
    <dxf>
      <alignment horizontal="right" vertical="center" textRotation="0" wrapText="0" indent="1" justifyLastLine="0" shrinkToFit="0" readingOrder="0"/>
    </dxf>
    <dxf>
      <alignment horizontal="right" vertical="center" textRotation="0" wrapText="0" indent="1" justifyLastLine="0" shrinkToFit="0" readingOrder="0"/>
    </dxf>
    <dxf>
      <alignment horizontal="right" vertical="center" textRotation="0" wrapText="0" indent="1" justifyLastLine="0" shrinkToFit="0" readingOrder="0"/>
    </dxf>
    <dxf>
      <numFmt numFmtId="167" formatCode="[h]:mm;@"/>
      <fill>
        <patternFill patternType="none">
          <fgColor indexed="64"/>
          <bgColor indexed="65"/>
        </patternFill>
      </fill>
      <alignment horizontal="right" vertical="center" textRotation="0" wrapText="0" indent="1" justifyLastLine="0" shrinkToFit="0" readingOrder="0"/>
    </dxf>
    <dxf>
      <alignment horizontal="right" vertical="center" textRotation="0" wrapText="0" indent="1" justifyLastLine="0" shrinkToFit="0" readingOrder="0"/>
    </dxf>
    <dxf>
      <numFmt numFmtId="166" formatCode="[$-409]h:mm\ AM/PM;@"/>
      <alignment horizontal="right" vertical="center" textRotation="0" wrapText="0" indent="1" justifyLastLine="0" shrinkToFit="0" readingOrder="0"/>
    </dxf>
    <dxf>
      <font>
        <b/>
        <i val="0"/>
        <strike val="0"/>
        <condense val="0"/>
        <extend val="0"/>
        <outline val="0"/>
        <shadow val="0"/>
        <u val="none"/>
        <vertAlign val="baseline"/>
        <sz val="10"/>
        <color theme="3"/>
        <name val="Calibri"/>
        <scheme val="minor"/>
      </font>
    </dxf>
    <dxf>
      <numFmt numFmtId="168" formatCode="m/d/yyyy"/>
      <alignment horizontal="right" vertical="center" textRotation="0" wrapText="0" indent="2" justifyLastLine="0" shrinkToFit="0" readingOrder="0"/>
    </dxf>
    <dxf>
      <numFmt numFmtId="164" formatCode="0.0"/>
    </dxf>
    <dxf>
      <numFmt numFmtId="166" formatCode="[$-409]h:mm\ AM/PM;@"/>
    </dxf>
    <dxf>
      <numFmt numFmtId="168" formatCode="m/d/yyyy"/>
    </dxf>
    <dxf>
      <numFmt numFmtId="164" formatCode="0.0"/>
    </dxf>
    <dxf>
      <numFmt numFmtId="166" formatCode="[$-409]h:mm\ AM/PM;@"/>
    </dxf>
    <dxf>
      <numFmt numFmtId="168" formatCode="m/d/yyyy"/>
    </dxf>
    <dxf>
      <numFmt numFmtId="164" formatCode="0.0"/>
    </dxf>
    <dxf>
      <numFmt numFmtId="166" formatCode="[$-409]h:mm\ AM/PM;@"/>
    </dxf>
    <dxf>
      <numFmt numFmtId="168" formatCode="m/d/yyyy"/>
    </dxf>
    <dxf>
      <numFmt numFmtId="164" formatCode="0.0"/>
    </dxf>
    <dxf>
      <numFmt numFmtId="166" formatCode="[$-409]h:mm\ AM/PM;@"/>
    </dxf>
    <dxf>
      <numFmt numFmtId="168" formatCode="m/d/yyyy"/>
    </dxf>
    <dxf>
      <numFmt numFmtId="164" formatCode="0.0"/>
    </dxf>
    <dxf>
      <numFmt numFmtId="166" formatCode="[$-409]h:mm\ AM/PM;@"/>
    </dxf>
    <dxf>
      <numFmt numFmtId="168" formatCode="m/d/yyyy"/>
    </dxf>
    <dxf>
      <font>
        <b/>
        <i val="0"/>
        <color theme="3"/>
      </font>
      <border>
        <top style="medium">
          <color theme="4"/>
        </top>
        <bottom style="medium">
          <color theme="4"/>
        </bottom>
      </border>
    </dxf>
    <dxf>
      <border>
        <bottom style="thin">
          <color theme="2"/>
        </bottom>
        <horizontal style="thin">
          <color theme="2"/>
        </horizontal>
      </border>
    </dxf>
  </dxfs>
  <tableStyles count="1" defaultTableStyle="TableStyleMedium2" defaultPivotStyle="PivotStyleLight16">
    <tableStyle name="Fitness Plan" pivot="0" count="2">
      <tableStyleElement type="wholeTable" dxfId="57"/>
      <tableStyleElement type="headerRow" dxfId="56"/>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ar-S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1"/>
          <c:order val="0"/>
          <c:tx>
            <c:strRef>
              <c:f>'Fitness Plan'!$B$15</c:f>
              <c:strCache>
                <c:ptCount val="1"/>
                <c:pt idx="0">
                  <c:v>الخصر</c:v>
                </c:pt>
              </c:strCache>
            </c:strRef>
          </c:tx>
          <c:spPr>
            <a:ln w="15875" cap="rnd">
              <a:solidFill>
                <a:schemeClr val="accent2"/>
              </a:solidFill>
              <a:round/>
            </a:ln>
            <a:effectLst/>
          </c:spPr>
          <c:marker>
            <c:symbol val="circle"/>
            <c:size val="5"/>
            <c:spPr>
              <a:solidFill>
                <a:schemeClr val="bg1"/>
              </a:solidFill>
              <a:ln w="19050">
                <a:solidFill>
                  <a:schemeClr val="accent2"/>
                </a:solidFill>
              </a:ln>
              <a:effectLst/>
            </c:spPr>
          </c:marker>
          <c:val>
            <c:numRef>
              <c:f>'Fitness Plan'!$H$23:$H$27</c:f>
              <c:numCache>
                <c:formatCode>0.0</c:formatCode>
                <c:ptCount val="5"/>
                <c:pt idx="0">
                  <c:v>0</c:v>
                </c:pt>
                <c:pt idx="1">
                  <c:v>0</c:v>
                </c:pt>
                <c:pt idx="2">
                  <c:v>0</c:v>
                </c:pt>
                <c:pt idx="3">
                  <c:v>0</c:v>
                </c:pt>
                <c:pt idx="4">
                  <c:v>0</c:v>
                </c:pt>
              </c:numCache>
            </c:numRef>
          </c:val>
          <c:smooth val="0"/>
        </c:ser>
        <c:ser>
          <c:idx val="0"/>
          <c:order val="1"/>
          <c:tx>
            <c:strRef>
              <c:f>'Fitness Plan'!$B$17</c:f>
              <c:strCache>
                <c:ptCount val="1"/>
                <c:pt idx="0">
                  <c:v>اليد</c:v>
                </c:pt>
              </c:strCache>
            </c:strRef>
          </c:tx>
          <c:spPr>
            <a:ln w="15875" cap="rnd">
              <a:solidFill>
                <a:schemeClr val="accent3"/>
              </a:solidFill>
              <a:round/>
            </a:ln>
            <a:effectLst/>
          </c:spPr>
          <c:marker>
            <c:symbol val="circle"/>
            <c:size val="5"/>
            <c:spPr>
              <a:solidFill>
                <a:schemeClr val="bg1"/>
              </a:solidFill>
              <a:ln w="19050">
                <a:solidFill>
                  <a:schemeClr val="accent3"/>
                </a:solidFill>
              </a:ln>
              <a:effectLst/>
            </c:spPr>
          </c:marker>
          <c:val>
            <c:numRef>
              <c:f>'Fitness Plan'!$L$23:$L$27</c:f>
              <c:numCache>
                <c:formatCode>0.0</c:formatCode>
                <c:ptCount val="5"/>
                <c:pt idx="0">
                  <c:v>0</c:v>
                </c:pt>
                <c:pt idx="1">
                  <c:v>0</c:v>
                </c:pt>
                <c:pt idx="2">
                  <c:v>0</c:v>
                </c:pt>
                <c:pt idx="3">
                  <c:v>0</c:v>
                </c:pt>
                <c:pt idx="4">
                  <c:v>0</c:v>
                </c:pt>
              </c:numCache>
            </c:numRef>
          </c:val>
          <c:smooth val="0"/>
        </c:ser>
        <c:ser>
          <c:idx val="2"/>
          <c:order val="2"/>
          <c:tx>
            <c:strRef>
              <c:f>'Fitness Plan'!$B$18</c:f>
              <c:strCache>
                <c:ptCount val="1"/>
                <c:pt idx="0">
                  <c:v>الورك</c:v>
                </c:pt>
              </c:strCache>
            </c:strRef>
          </c:tx>
          <c:spPr>
            <a:ln w="15875" cap="rnd">
              <a:solidFill>
                <a:schemeClr val="accent1"/>
              </a:solidFill>
              <a:round/>
            </a:ln>
            <a:effectLst/>
          </c:spPr>
          <c:marker>
            <c:symbol val="circle"/>
            <c:size val="5"/>
            <c:spPr>
              <a:solidFill>
                <a:schemeClr val="bg1"/>
              </a:solidFill>
              <a:ln w="19050">
                <a:solidFill>
                  <a:schemeClr val="accent1"/>
                </a:solidFill>
              </a:ln>
              <a:effectLst/>
            </c:spPr>
          </c:marker>
          <c:val>
            <c:numRef>
              <c:f>'Fitness Plan'!$P$23:$P$27</c:f>
              <c:numCache>
                <c:formatCode>0.0</c:formatCode>
                <c:ptCount val="5"/>
                <c:pt idx="0">
                  <c:v>0</c:v>
                </c:pt>
                <c:pt idx="1">
                  <c:v>0</c:v>
                </c:pt>
                <c:pt idx="2">
                  <c:v>0</c:v>
                </c:pt>
                <c:pt idx="3">
                  <c:v>0</c:v>
                </c:pt>
                <c:pt idx="4">
                  <c:v>0</c:v>
                </c:pt>
              </c:numCache>
            </c:numRef>
          </c:val>
          <c:smooth val="0"/>
        </c:ser>
        <c:ser>
          <c:idx val="3"/>
          <c:order val="3"/>
          <c:tx>
            <c:strRef>
              <c:f>'Fitness Plan'!$B$19</c:f>
              <c:strCache>
                <c:ptCount val="1"/>
                <c:pt idx="0">
                  <c:v>الفخذ</c:v>
                </c:pt>
              </c:strCache>
            </c:strRef>
          </c:tx>
          <c:spPr>
            <a:ln w="15875" cap="rnd">
              <a:solidFill>
                <a:schemeClr val="accent4"/>
              </a:solidFill>
              <a:round/>
            </a:ln>
            <a:effectLst/>
          </c:spPr>
          <c:marker>
            <c:symbol val="circle"/>
            <c:size val="5"/>
            <c:spPr>
              <a:solidFill>
                <a:schemeClr val="bg1"/>
              </a:solidFill>
              <a:ln w="19050">
                <a:solidFill>
                  <a:schemeClr val="accent4"/>
                </a:solidFill>
              </a:ln>
              <a:effectLst/>
            </c:spPr>
          </c:marker>
          <c:val>
            <c:numRef>
              <c:f>'Fitness Plan'!$T$23:$T$27</c:f>
              <c:numCache>
                <c:formatCode>0.0</c:formatCode>
                <c:ptCount val="5"/>
                <c:pt idx="0">
                  <c:v>0</c:v>
                </c:pt>
                <c:pt idx="1">
                  <c:v>0</c:v>
                </c:pt>
                <c:pt idx="2">
                  <c:v>0</c:v>
                </c:pt>
                <c:pt idx="3">
                  <c:v>0</c:v>
                </c:pt>
                <c:pt idx="4">
                  <c:v>0</c:v>
                </c:pt>
              </c:numCache>
            </c:numRef>
          </c:val>
          <c:smooth val="0"/>
        </c:ser>
        <c:ser>
          <c:idx val="4"/>
          <c:order val="4"/>
          <c:tx>
            <c:strRef>
              <c:f>'Fitness Plan'!$B$15</c:f>
              <c:strCache>
                <c:ptCount val="1"/>
                <c:pt idx="0">
                  <c:v>الخصر</c:v>
                </c:pt>
              </c:strCache>
            </c:strRef>
          </c:tx>
          <c:spPr>
            <a:ln w="28575" cap="rnd">
              <a:noFill/>
              <a:round/>
            </a:ln>
            <a:effectLst/>
          </c:spPr>
          <c:marker>
            <c:symbol val="circle"/>
            <c:size val="5"/>
            <c:spPr>
              <a:noFill/>
              <a:ln w="9525">
                <a:noFill/>
              </a:ln>
              <a:effectLst/>
            </c:spPr>
          </c:marker>
          <c:dLbls>
            <c:spPr>
              <a:noFill/>
              <a:ln>
                <a:noFill/>
              </a:ln>
              <a:effectLst/>
            </c:spPr>
            <c:txPr>
              <a:bodyPr rot="0" spcFirstLastPara="1" vertOverflow="ellipsis" vert="horz" wrap="square" anchor="ctr" anchorCtr="1"/>
              <a:lstStyle/>
              <a:p>
                <a:pPr>
                  <a:defRPr sz="1000" b="0" i="0" u="none" strike="noStrike" kern="1200" baseline="0">
                    <a:solidFill>
                      <a:schemeClr val="accent2">
                        <a:lumMod val="75000"/>
                      </a:schemeClr>
                    </a:solidFill>
                    <a:latin typeface="+mn-lt"/>
                    <a:ea typeface="+mn-ea"/>
                    <a:cs typeface="+mn-cs"/>
                  </a:defRPr>
                </a:pPr>
                <a:endParaRPr lang="ar-SA"/>
              </a:p>
            </c:txPr>
            <c:dLblPos val="l"/>
            <c:showLegendKey val="0"/>
            <c:showVal val="0"/>
            <c:showCatName val="0"/>
            <c:showSerName val="1"/>
            <c:showPercent val="0"/>
            <c:showBubbleSize val="0"/>
            <c:showLeaderLines val="0"/>
            <c:extLst>
              <c:ext xmlns:c15="http://schemas.microsoft.com/office/drawing/2012/chart" uri="{CE6537A1-D6FC-4f65-9D91-7224C49458BB}">
                <c15:layout/>
                <c15:showLeaderLines val="0"/>
              </c:ext>
            </c:extLst>
          </c:dLbls>
          <c:val>
            <c:numRef>
              <c:f>'Fitness Plan'!$H$23</c:f>
              <c:numCache>
                <c:formatCode>0.0</c:formatCode>
                <c:ptCount val="1"/>
                <c:pt idx="0">
                  <c:v>0</c:v>
                </c:pt>
              </c:numCache>
            </c:numRef>
          </c:val>
          <c:smooth val="0"/>
        </c:ser>
        <c:ser>
          <c:idx val="6"/>
          <c:order val="6"/>
          <c:tx>
            <c:strRef>
              <c:f>'Fitness Plan'!$B$18</c:f>
              <c:strCache>
                <c:ptCount val="1"/>
                <c:pt idx="0">
                  <c:v>الورك</c:v>
                </c:pt>
              </c:strCache>
            </c:strRef>
          </c:tx>
          <c:spPr>
            <a:ln w="28575" cap="rnd">
              <a:noFill/>
              <a:round/>
            </a:ln>
            <a:effectLst/>
          </c:spPr>
          <c:marker>
            <c:symbol val="circle"/>
            <c:size val="5"/>
            <c:spPr>
              <a:noFill/>
              <a:ln w="9525">
                <a:noFill/>
              </a:ln>
              <a:effectLst/>
            </c:spPr>
          </c:marker>
          <c:dLbls>
            <c:spPr>
              <a:noFill/>
              <a:ln>
                <a:noFill/>
              </a:ln>
              <a:effectLst/>
            </c:spPr>
            <c:txPr>
              <a:bodyPr rot="0" spcFirstLastPara="1" vertOverflow="ellipsis" vert="horz" wrap="square" anchor="ctr" anchorCtr="1"/>
              <a:lstStyle/>
              <a:p>
                <a:pPr>
                  <a:defRPr sz="1000" b="0" i="0" u="none" strike="noStrike" kern="1200" baseline="0">
                    <a:solidFill>
                      <a:schemeClr val="accent1">
                        <a:lumMod val="75000"/>
                      </a:schemeClr>
                    </a:solidFill>
                    <a:latin typeface="+mn-lt"/>
                    <a:ea typeface="+mn-ea"/>
                    <a:cs typeface="+mn-cs"/>
                  </a:defRPr>
                </a:pPr>
                <a:endParaRPr lang="ar-SA"/>
              </a:p>
            </c:txPr>
            <c:dLblPos val="l"/>
            <c:showLegendKey val="0"/>
            <c:showVal val="0"/>
            <c:showCatName val="0"/>
            <c:showSerName val="1"/>
            <c:showPercent val="0"/>
            <c:showBubbleSize val="0"/>
            <c:showLeaderLines val="0"/>
            <c:extLst>
              <c:ext xmlns:c15="http://schemas.microsoft.com/office/drawing/2012/chart" uri="{CE6537A1-D6FC-4f65-9D91-7224C49458BB}">
                <c15:layout/>
                <c15:showLeaderLines val="0"/>
              </c:ext>
            </c:extLst>
          </c:dLbls>
          <c:val>
            <c:numRef>
              <c:f>'Fitness Plan'!$P$23</c:f>
              <c:numCache>
                <c:formatCode>0.0</c:formatCode>
                <c:ptCount val="1"/>
                <c:pt idx="0">
                  <c:v>0</c:v>
                </c:pt>
              </c:numCache>
            </c:numRef>
          </c:val>
          <c:smooth val="0"/>
        </c:ser>
        <c:ser>
          <c:idx val="7"/>
          <c:order val="7"/>
          <c:tx>
            <c:strRef>
              <c:f>'Fitness Plan'!$B$19</c:f>
              <c:strCache>
                <c:ptCount val="1"/>
                <c:pt idx="0">
                  <c:v>الفخذ</c:v>
                </c:pt>
              </c:strCache>
            </c:strRef>
          </c:tx>
          <c:spPr>
            <a:ln w="28575" cap="rnd">
              <a:noFill/>
              <a:round/>
            </a:ln>
            <a:effectLst/>
          </c:spPr>
          <c:marker>
            <c:symbol val="circle"/>
            <c:size val="5"/>
            <c:spPr>
              <a:noFill/>
              <a:ln w="9525">
                <a:noFill/>
              </a:ln>
              <a:effectLst/>
            </c:spPr>
          </c:marker>
          <c:dLbls>
            <c:spPr>
              <a:noFill/>
              <a:ln>
                <a:noFill/>
              </a:ln>
              <a:effectLst/>
            </c:spPr>
            <c:txPr>
              <a:bodyPr rot="0" spcFirstLastPara="1" vertOverflow="ellipsis" vert="horz" wrap="square" anchor="ctr" anchorCtr="1"/>
              <a:lstStyle/>
              <a:p>
                <a:pPr>
                  <a:defRPr sz="1000" b="0" i="0" u="none" strike="noStrike" kern="1200" baseline="0">
                    <a:solidFill>
                      <a:schemeClr val="accent4">
                        <a:lumMod val="75000"/>
                      </a:schemeClr>
                    </a:solidFill>
                    <a:latin typeface="+mn-lt"/>
                    <a:ea typeface="+mn-ea"/>
                    <a:cs typeface="+mn-cs"/>
                  </a:defRPr>
                </a:pPr>
                <a:endParaRPr lang="ar-SA"/>
              </a:p>
            </c:txPr>
            <c:dLblPos val="l"/>
            <c:showLegendKey val="0"/>
            <c:showVal val="0"/>
            <c:showCatName val="0"/>
            <c:showSerName val="1"/>
            <c:showPercent val="0"/>
            <c:showBubbleSize val="0"/>
            <c:showLeaderLines val="0"/>
            <c:extLst>
              <c:ext xmlns:c15="http://schemas.microsoft.com/office/drawing/2012/chart" uri="{CE6537A1-D6FC-4f65-9D91-7224C49458BB}">
                <c15:layout/>
                <c15:showLeaderLines val="0"/>
              </c:ext>
            </c:extLst>
          </c:dLbls>
          <c:val>
            <c:numRef>
              <c:f>'Fitness Plan'!$T$23</c:f>
              <c:numCache>
                <c:formatCode>0.0</c:formatCode>
                <c:ptCount val="1"/>
                <c:pt idx="0">
                  <c:v>0</c:v>
                </c:pt>
              </c:numCache>
            </c:numRef>
          </c:val>
          <c:smooth val="0"/>
        </c:ser>
        <c:dLbls>
          <c:showLegendKey val="0"/>
          <c:showVal val="0"/>
          <c:showCatName val="0"/>
          <c:showSerName val="0"/>
          <c:showPercent val="0"/>
          <c:showBubbleSize val="0"/>
        </c:dLbls>
        <c:marker val="1"/>
        <c:smooth val="0"/>
        <c:axId val="79352960"/>
        <c:axId val="79354496"/>
      </c:lineChart>
      <c:lineChart>
        <c:grouping val="standard"/>
        <c:varyColors val="0"/>
        <c:ser>
          <c:idx val="5"/>
          <c:order val="5"/>
          <c:tx>
            <c:strRef>
              <c:f>'Fitness Plan'!$B$17</c:f>
              <c:strCache>
                <c:ptCount val="1"/>
                <c:pt idx="0">
                  <c:v>اليد</c:v>
                </c:pt>
              </c:strCache>
            </c:strRef>
          </c:tx>
          <c:spPr>
            <a:ln w="28575" cap="rnd">
              <a:solidFill>
                <a:schemeClr val="accent6"/>
              </a:solidFill>
              <a:round/>
            </a:ln>
            <a:effectLst/>
          </c:spPr>
          <c:marker>
            <c:symbol val="circle"/>
            <c:size val="5"/>
            <c:spPr>
              <a:solidFill>
                <a:schemeClr val="accent6"/>
              </a:solidFill>
              <a:ln w="9525">
                <a:solidFill>
                  <a:schemeClr val="accent6"/>
                </a:solidFill>
              </a:ln>
              <a:effectLst/>
            </c:spPr>
          </c:marker>
          <c:dPt>
            <c:idx val="0"/>
            <c:marker>
              <c:spPr>
                <a:noFill/>
                <a:ln w="9525">
                  <a:noFill/>
                </a:ln>
                <a:effectLst/>
              </c:spPr>
            </c:marker>
            <c:bubble3D val="0"/>
            <c:spPr>
              <a:ln w="28575" cap="rnd">
                <a:noFill/>
                <a:round/>
              </a:ln>
              <a:effectLst/>
            </c:spPr>
          </c:dPt>
          <c:dLbls>
            <c:spPr>
              <a:noFill/>
              <a:ln>
                <a:noFill/>
              </a:ln>
              <a:effectLst/>
            </c:spPr>
            <c:txPr>
              <a:bodyPr rot="0" spcFirstLastPara="1" vertOverflow="ellipsis" vert="horz" wrap="square" anchor="ctr" anchorCtr="1"/>
              <a:lstStyle/>
              <a:p>
                <a:pPr>
                  <a:defRPr sz="1000" b="0" i="0" u="none" strike="noStrike" kern="1200" baseline="0">
                    <a:solidFill>
                      <a:schemeClr val="accent3">
                        <a:lumMod val="75000"/>
                      </a:schemeClr>
                    </a:solidFill>
                    <a:latin typeface="+mn-lt"/>
                    <a:ea typeface="+mn-ea"/>
                    <a:cs typeface="+mn-cs"/>
                  </a:defRPr>
                </a:pPr>
                <a:endParaRPr lang="ar-SA"/>
              </a:p>
            </c:txPr>
            <c:dLblPos val="l"/>
            <c:showLegendKey val="0"/>
            <c:showVal val="0"/>
            <c:showCatName val="0"/>
            <c:showSerName val="1"/>
            <c:showPercent val="0"/>
            <c:showBubbleSize val="0"/>
            <c:showLeaderLines val="0"/>
            <c:extLst>
              <c:ext xmlns:c15="http://schemas.microsoft.com/office/drawing/2012/chart" uri="{CE6537A1-D6FC-4f65-9D91-7224C49458BB}">
                <c15:layout/>
                <c15:showLeaderLines val="0"/>
              </c:ext>
            </c:extLst>
          </c:dLbls>
          <c:val>
            <c:numRef>
              <c:f>'Fitness Plan'!$L$23</c:f>
              <c:numCache>
                <c:formatCode>0.0</c:formatCode>
                <c:ptCount val="1"/>
                <c:pt idx="0">
                  <c:v>0</c:v>
                </c:pt>
              </c:numCache>
            </c:numRef>
          </c:val>
          <c:smooth val="0"/>
        </c:ser>
        <c:dLbls>
          <c:showLegendKey val="0"/>
          <c:showVal val="0"/>
          <c:showCatName val="0"/>
          <c:showSerName val="0"/>
          <c:showPercent val="0"/>
          <c:showBubbleSize val="0"/>
        </c:dLbls>
        <c:marker val="1"/>
        <c:smooth val="0"/>
        <c:axId val="87492480"/>
        <c:axId val="87490944"/>
      </c:lineChart>
      <c:catAx>
        <c:axId val="79352960"/>
        <c:scaling>
          <c:orientation val="minMax"/>
        </c:scaling>
        <c:delete val="1"/>
        <c:axPos val="b"/>
        <c:numFmt formatCode="m/d/yyyy" sourceLinked="1"/>
        <c:majorTickMark val="out"/>
        <c:minorTickMark val="none"/>
        <c:tickLblPos val="nextTo"/>
        <c:crossAx val="79354496"/>
        <c:crosses val="autoZero"/>
        <c:auto val="1"/>
        <c:lblAlgn val="ctr"/>
        <c:lblOffset val="100"/>
        <c:noMultiLvlLbl val="0"/>
      </c:catAx>
      <c:valAx>
        <c:axId val="79354496"/>
        <c:scaling>
          <c:orientation val="minMax"/>
          <c:min val="10"/>
        </c:scaling>
        <c:delete val="0"/>
        <c:axPos val="l"/>
        <c:majorGridlines>
          <c:spPr>
            <a:ln w="9525" cap="flat" cmpd="sng" algn="ctr">
              <a:solidFill>
                <a:schemeClr val="bg2"/>
              </a:solidFill>
              <a:round/>
            </a:ln>
            <a:effectLst/>
          </c:spPr>
        </c:majorGridlines>
        <c:numFmt formatCode="0.0" sourceLinked="1"/>
        <c:majorTickMark val="out"/>
        <c:minorTickMark val="none"/>
        <c:tickLblPos val="nextTo"/>
        <c:spPr>
          <a:noFill/>
          <a:ln>
            <a:solidFill>
              <a:schemeClr val="bg2">
                <a:lumMod val="90000"/>
              </a:schemeClr>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ar-SA"/>
          </a:p>
        </c:txPr>
        <c:crossAx val="79352960"/>
        <c:crosses val="autoZero"/>
        <c:crossBetween val="between"/>
      </c:valAx>
      <c:valAx>
        <c:axId val="87490944"/>
        <c:scaling>
          <c:orientation val="minMax"/>
          <c:min val="10"/>
        </c:scaling>
        <c:delete val="1"/>
        <c:axPos val="r"/>
        <c:numFmt formatCode="0.0" sourceLinked="1"/>
        <c:majorTickMark val="out"/>
        <c:minorTickMark val="none"/>
        <c:tickLblPos val="nextTo"/>
        <c:crossAx val="87492480"/>
        <c:crosses val="max"/>
        <c:crossBetween val="between"/>
      </c:valAx>
      <c:catAx>
        <c:axId val="87492480"/>
        <c:scaling>
          <c:orientation val="minMax"/>
        </c:scaling>
        <c:delete val="1"/>
        <c:axPos val="t"/>
        <c:majorTickMark val="out"/>
        <c:minorTickMark val="none"/>
        <c:tickLblPos val="nextTo"/>
        <c:crossAx val="87490944"/>
        <c:crosses val="max"/>
        <c:auto val="1"/>
        <c:lblAlgn val="ctr"/>
        <c:lblOffset val="100"/>
        <c:noMultiLvlLbl val="0"/>
      </c:cat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000"/>
      </a:pPr>
      <a:endParaRPr lang="ar-SA"/>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ar-S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4976489358239793E-2"/>
          <c:y val="3.5898821470845554E-2"/>
          <c:w val="0.95502354888565755"/>
          <c:h val="0.85620915032679734"/>
        </c:manualLayout>
      </c:layout>
      <c:areaChart>
        <c:grouping val="standard"/>
        <c:varyColors val="0"/>
        <c:ser>
          <c:idx val="1"/>
          <c:order val="0"/>
          <c:tx>
            <c:strRef>
              <c:f>'Fitness Plan'!$B$13</c:f>
              <c:strCache>
                <c:ptCount val="1"/>
                <c:pt idx="0">
                  <c:v>الوزن بالكيلو</c:v>
                </c:pt>
              </c:strCache>
            </c:strRef>
          </c:tx>
          <c:spPr>
            <a:solidFill>
              <a:schemeClr val="accent1">
                <a:lumMod val="60000"/>
                <a:lumOff val="40000"/>
              </a:schemeClr>
            </a:solidFill>
            <a:ln w="25400">
              <a:noFill/>
            </a:ln>
            <a:effectLst/>
          </c:spPr>
          <c:val>
            <c:numRef>
              <c:f>'Fitness Plan'!$D$23:$D$27</c:f>
              <c:numCache>
                <c:formatCode>0.0</c:formatCode>
                <c:ptCount val="5"/>
                <c:pt idx="0">
                  <c:v>0</c:v>
                </c:pt>
                <c:pt idx="1">
                  <c:v>0</c:v>
                </c:pt>
                <c:pt idx="2">
                  <c:v>0</c:v>
                </c:pt>
                <c:pt idx="3">
                  <c:v>0</c:v>
                </c:pt>
                <c:pt idx="4">
                  <c:v>0</c:v>
                </c:pt>
              </c:numCache>
            </c:numRef>
          </c:val>
        </c:ser>
        <c:dLbls>
          <c:showLegendKey val="0"/>
          <c:showVal val="0"/>
          <c:showCatName val="0"/>
          <c:showSerName val="0"/>
          <c:showPercent val="0"/>
          <c:showBubbleSize val="0"/>
        </c:dLbls>
        <c:axId val="87516288"/>
        <c:axId val="87517824"/>
      </c:areaChart>
      <c:catAx>
        <c:axId val="87516288"/>
        <c:scaling>
          <c:orientation val="minMax"/>
        </c:scaling>
        <c:delete val="1"/>
        <c:axPos val="b"/>
        <c:numFmt formatCode="m/d/yyyy" sourceLinked="1"/>
        <c:majorTickMark val="out"/>
        <c:minorTickMark val="none"/>
        <c:tickLblPos val="nextTo"/>
        <c:crossAx val="87517824"/>
        <c:crosses val="autoZero"/>
        <c:auto val="1"/>
        <c:lblAlgn val="ctr"/>
        <c:lblOffset val="100"/>
        <c:noMultiLvlLbl val="1"/>
      </c:catAx>
      <c:valAx>
        <c:axId val="87517824"/>
        <c:scaling>
          <c:orientation val="minMax"/>
        </c:scaling>
        <c:delete val="0"/>
        <c:axPos val="l"/>
        <c:majorGridlines>
          <c:spPr>
            <a:ln w="9525" cap="flat" cmpd="sng" algn="ctr">
              <a:solidFill>
                <a:schemeClr val="bg2">
                  <a:lumMod val="90000"/>
                </a:schemeClr>
              </a:solidFill>
              <a:round/>
            </a:ln>
            <a:effectLst/>
          </c:spPr>
        </c:majorGridlines>
        <c:numFmt formatCode="0" sourceLinked="0"/>
        <c:majorTickMark val="out"/>
        <c:minorTickMark val="cross"/>
        <c:tickLblPos val="nextTo"/>
        <c:spPr>
          <a:noFill/>
          <a:ln>
            <a:solidFill>
              <a:schemeClr val="bg2"/>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ar-SA"/>
          </a:p>
        </c:txPr>
        <c:crossAx val="87516288"/>
        <c:crosses val="autoZero"/>
        <c:crossBetween val="midCat"/>
      </c:valAx>
      <c:spPr>
        <a:noFill/>
        <a:ln>
          <a:solidFill>
            <a:schemeClr val="bg2"/>
          </a:solidFill>
        </a:ln>
        <a:effectLst/>
      </c:spPr>
    </c:plotArea>
    <c:plotVisOnly val="1"/>
    <c:dispBlanksAs val="zero"/>
    <c:showDLblsOverMax val="0"/>
  </c:chart>
  <c:spPr>
    <a:solidFill>
      <a:schemeClr val="bg1"/>
    </a:solidFill>
    <a:ln w="9525" cap="flat" cmpd="sng" algn="ctr">
      <a:noFill/>
      <a:round/>
    </a:ln>
    <a:effectLst/>
  </c:spPr>
  <c:txPr>
    <a:bodyPr/>
    <a:lstStyle/>
    <a:p>
      <a:pPr>
        <a:defRPr/>
      </a:pPr>
      <a:endParaRPr lang="ar-SA"/>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5</xdr:col>
      <xdr:colOff>95249</xdr:colOff>
      <xdr:row>2</xdr:row>
      <xdr:rowOff>361950</xdr:rowOff>
    </xdr:from>
    <xdr:to>
      <xdr:col>27</xdr:col>
      <xdr:colOff>590549</xdr:colOff>
      <xdr:row>8</xdr:row>
      <xdr:rowOff>200025</xdr:rowOff>
    </xdr:to>
    <xdr:graphicFrame macro="">
      <xdr:nvGraphicFramePr>
        <xdr:cNvPr id="3" name="BodySize" descr="Line chart that tracks progress for each starting stat, such as hips, waist, thigh, bicep, etc. " title="Body Size"/>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104775</xdr:colOff>
      <xdr:row>11</xdr:row>
      <xdr:rowOff>38100</xdr:rowOff>
    </xdr:from>
    <xdr:to>
      <xdr:col>28</xdr:col>
      <xdr:colOff>47625</xdr:colOff>
      <xdr:row>19</xdr:row>
      <xdr:rowOff>209550</xdr:rowOff>
    </xdr:to>
    <xdr:graphicFrame macro="">
      <xdr:nvGraphicFramePr>
        <xdr:cNvPr id="7" name="Weight" descr="Area chart that tracks weight progress." title="Weight"/>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9</xdr:col>
      <xdr:colOff>123825</xdr:colOff>
      <xdr:row>0</xdr:row>
      <xdr:rowOff>57150</xdr:rowOff>
    </xdr:from>
    <xdr:to>
      <xdr:col>22</xdr:col>
      <xdr:colOff>374142</xdr:colOff>
      <xdr:row>0</xdr:row>
      <xdr:rowOff>636634</xdr:rowOff>
    </xdr:to>
    <xdr:pic>
      <xdr:nvPicPr>
        <xdr:cNvPr id="2" name="Picture 1" title="silhouette icons of a person in varied exercise positions"/>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5476875" y="57150"/>
          <a:ext cx="7651242" cy="579484"/>
        </a:xfrm>
        <a:prstGeom prst="rect">
          <a:avLst/>
        </a:prstGeom>
        <a:ln>
          <a:noFill/>
        </a:ln>
      </xdr:spPr>
    </xdr:pic>
    <xdr:clientData/>
  </xdr:twoCellAnchor>
  <xdr:twoCellAnchor>
    <xdr:from>
      <xdr:col>6</xdr:col>
      <xdr:colOff>28575</xdr:colOff>
      <xdr:row>33</xdr:row>
      <xdr:rowOff>133350</xdr:rowOff>
    </xdr:from>
    <xdr:to>
      <xdr:col>6</xdr:col>
      <xdr:colOff>361950</xdr:colOff>
      <xdr:row>33</xdr:row>
      <xdr:rowOff>133350</xdr:rowOff>
    </xdr:to>
    <xdr:cxnSp macro="">
      <xdr:nvCxnSpPr>
        <xdr:cNvPr id="5" name="رابط كسهم مستقيم 4"/>
        <xdr:cNvCxnSpPr/>
      </xdr:nvCxnSpPr>
      <xdr:spPr>
        <a:xfrm flipH="1">
          <a:off x="3952875" y="12039600"/>
          <a:ext cx="333375" cy="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47625</xdr:colOff>
      <xdr:row>0</xdr:row>
      <xdr:rowOff>133350</xdr:rowOff>
    </xdr:from>
    <xdr:to>
      <xdr:col>8</xdr:col>
      <xdr:colOff>85725</xdr:colOff>
      <xdr:row>0</xdr:row>
      <xdr:rowOff>712834</xdr:rowOff>
    </xdr:to>
    <xdr:pic>
      <xdr:nvPicPr>
        <xdr:cNvPr id="3" name="Picture 2" title="silhouette icons of a person in varied exercise positions"/>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3857625" y="133350"/>
          <a:ext cx="4819650" cy="57948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1171575</xdr:colOff>
      <xdr:row>0</xdr:row>
      <xdr:rowOff>133350</xdr:rowOff>
    </xdr:from>
    <xdr:to>
      <xdr:col>12</xdr:col>
      <xdr:colOff>2667</xdr:colOff>
      <xdr:row>0</xdr:row>
      <xdr:rowOff>712834</xdr:rowOff>
    </xdr:to>
    <xdr:pic>
      <xdr:nvPicPr>
        <xdr:cNvPr id="3" name="Picture 2" title="silhouette icons of a person in varied exercise positions"/>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486150" y="133350"/>
          <a:ext cx="7479792" cy="579484"/>
        </a:xfrm>
        <a:prstGeom prst="rect">
          <a:avLst/>
        </a:prstGeom>
      </xdr:spPr>
    </xdr:pic>
    <xdr:clientData/>
  </xdr:twoCellAnchor>
</xdr:wsDr>
</file>

<file path=xl/tables/table1.xml><?xml version="1.0" encoding="utf-8"?>
<table xmlns="http://schemas.openxmlformats.org/spreadsheetml/2006/main" id="3" name="Stat2" displayName="Stat2" ref="F22:H27" totalsRowShown="0">
  <autoFilter ref="F22:H27"/>
  <tableColumns count="3">
    <tableColumn id="1" name="التاريخ" dataDxfId="55"/>
    <tableColumn id="3" name="الوقت" dataDxfId="54"/>
    <tableColumn id="2" name="القياس" dataDxfId="53"/>
  </tableColumns>
  <tableStyleInfo name="Fitness Plan" showFirstColumn="0" showLastColumn="0" showRowStripes="1" showColumnStripes="0"/>
  <extLst>
    <ext xmlns:x14="http://schemas.microsoft.com/office/spreadsheetml/2009/9/main" uri="{504A1905-F514-4f6f-8877-14C23A59335A}">
      <x14:table altText="Stat 2 Tracker" altTextSummary="Stat details, such as date, time, and size, for custom stat."/>
    </ext>
  </extLst>
</table>
</file>

<file path=xl/tables/table2.xml><?xml version="1.0" encoding="utf-8"?>
<table xmlns="http://schemas.openxmlformats.org/spreadsheetml/2006/main" id="4" name="Stat3" displayName="Stat3" ref="J22:L27" totalsRowShown="0">
  <autoFilter ref="J22:L27"/>
  <tableColumns count="3">
    <tableColumn id="1" name="التاريخ" dataDxfId="49"/>
    <tableColumn id="3" name="الوقت" dataDxfId="48"/>
    <tableColumn id="2" name="القياس" dataDxfId="47"/>
  </tableColumns>
  <tableStyleInfo name="Fitness Plan" showFirstColumn="0" showLastColumn="0" showRowStripes="1" showColumnStripes="0"/>
  <extLst>
    <ext xmlns:x14="http://schemas.microsoft.com/office/spreadsheetml/2009/9/main" uri="{504A1905-F514-4f6f-8877-14C23A59335A}">
      <x14:table altText="Stat 3 Tracker" altTextSummary="Stat details, such as date, time, and size, for custom stat."/>
    </ext>
  </extLst>
</table>
</file>

<file path=xl/tables/table3.xml><?xml version="1.0" encoding="utf-8"?>
<table xmlns="http://schemas.openxmlformats.org/spreadsheetml/2006/main" id="5" name="Stat4" displayName="Stat4" ref="N22:P27" totalsRowShown="0">
  <autoFilter ref="N22:P27"/>
  <tableColumns count="3">
    <tableColumn id="1" name="التاريخ" dataDxfId="46"/>
    <tableColumn id="3" name="الوقت2" dataDxfId="45"/>
    <tableColumn id="2" name="القياس" dataDxfId="44"/>
  </tableColumns>
  <tableStyleInfo name="Fitness Plan" showFirstColumn="0" showLastColumn="0" showRowStripes="1" showColumnStripes="0"/>
  <extLst>
    <ext xmlns:x14="http://schemas.microsoft.com/office/spreadsheetml/2009/9/main" uri="{504A1905-F514-4f6f-8877-14C23A59335A}">
      <x14:table altText="Stat 4 Tracker" altTextSummary="Stat details, such as date, time, and size, for custom stat."/>
    </ext>
  </extLst>
</table>
</file>

<file path=xl/tables/table4.xml><?xml version="1.0" encoding="utf-8"?>
<table xmlns="http://schemas.openxmlformats.org/spreadsheetml/2006/main" id="6" name="Stat5" displayName="Stat5" ref="R22:T27" totalsRowShown="0">
  <autoFilter ref="R22:T27"/>
  <tableColumns count="3">
    <tableColumn id="1" name="التاريخ" dataDxfId="43"/>
    <tableColumn id="3" name="الوقت" dataDxfId="42"/>
    <tableColumn id="2" name="القياس" dataDxfId="41"/>
  </tableColumns>
  <tableStyleInfo name="Fitness Plan" showFirstColumn="0" showLastColumn="0" showRowStripes="1" showColumnStripes="0"/>
  <extLst>
    <ext xmlns:x14="http://schemas.microsoft.com/office/spreadsheetml/2009/9/main" uri="{504A1905-F514-4f6f-8877-14C23A59335A}">
      <x14:table altText="Stat 5 Tracker" altTextSummary="Stat details, such as date, time, and size, for custom stat."/>
    </ext>
  </extLst>
</table>
</file>

<file path=xl/tables/table5.xml><?xml version="1.0" encoding="utf-8"?>
<table xmlns="http://schemas.openxmlformats.org/spreadsheetml/2006/main" id="1" name="Stat1" displayName="Stat1" ref="B22:D27" totalsRowShown="0">
  <autoFilter ref="B22:D27"/>
  <tableColumns count="3">
    <tableColumn id="1" name="التاريخ" dataDxfId="52"/>
    <tableColumn id="3" name="الوقت" dataDxfId="51"/>
    <tableColumn id="2" name="الوزن" dataDxfId="50"/>
  </tableColumns>
  <tableStyleInfo name="Fitness Plan" showFirstColumn="0" showLastColumn="0" showRowStripes="1" showColumnStripes="0"/>
  <extLst>
    <ext xmlns:x14="http://schemas.microsoft.com/office/spreadsheetml/2009/9/main" uri="{504A1905-F514-4f6f-8877-14C23A59335A}">
      <x14:table altText="Stat 1 Tracker" altTextSummary="Weight details, such as date, time, and weight. "/>
    </ext>
  </extLst>
</table>
</file>

<file path=xl/tables/table6.xml><?xml version="1.0" encoding="utf-8"?>
<table xmlns="http://schemas.openxmlformats.org/spreadsheetml/2006/main" id="10" name="Stat111" displayName="Stat111" ref="V22:X27" totalsRowShown="0">
  <autoFilter ref="V22:X27"/>
  <tableColumns count="3">
    <tableColumn id="1" name="التاريخ" dataDxfId="14"/>
    <tableColumn id="3" name="الوقت" dataDxfId="13"/>
    <tableColumn id="2" name="الوزن" dataDxfId="12"/>
  </tableColumns>
  <tableStyleInfo name="Fitness Plan" showFirstColumn="0" showLastColumn="0" showRowStripes="1" showColumnStripes="0"/>
  <extLst>
    <ext xmlns:x14="http://schemas.microsoft.com/office/spreadsheetml/2009/9/main" uri="{504A1905-F514-4f6f-8877-14C23A59335A}">
      <x14:table altText="Stat 1 Tracker" altTextSummary="Weight details, such as date, time, and weight. "/>
    </ext>
  </extLst>
</table>
</file>

<file path=xl/tables/table7.xml><?xml version="1.0" encoding="utf-8"?>
<table xmlns="http://schemas.openxmlformats.org/spreadsheetml/2006/main" id="14" name="Stat115" displayName="Stat115" ref="Z22:AB27" totalsRowShown="0">
  <autoFilter ref="Z22:AB27"/>
  <tableColumns count="3">
    <tableColumn id="1" name="التاريخ" dataDxfId="11"/>
    <tableColumn id="3" name="الوقت" dataDxfId="10"/>
    <tableColumn id="2" name="الوزن" dataDxfId="9"/>
  </tableColumns>
  <tableStyleInfo name="Fitness Plan" showFirstColumn="0" showLastColumn="0" showRowStripes="1" showColumnStripes="0"/>
  <extLst>
    <ext xmlns:x14="http://schemas.microsoft.com/office/spreadsheetml/2009/9/main" uri="{504A1905-F514-4f6f-8877-14C23A59335A}">
      <x14:table altText="Stat 1 Tracker" altTextSummary="Weight details, such as date, time, and weight. "/>
    </ext>
  </extLst>
</table>
</file>

<file path=xl/tables/table8.xml><?xml version="1.0" encoding="utf-8"?>
<table xmlns="http://schemas.openxmlformats.org/spreadsheetml/2006/main" id="7" name="ActivityLog" displayName="ActivityLog" ref="B10:H15">
  <autoFilter ref="B10:H15"/>
  <tableColumns count="7">
    <tableColumn id="1" name="DATE" totalsRowLabel="TOTAL" dataDxfId="40" totalsRowDxfId="39"/>
    <tableColumn id="2" name="ACTIVITY"/>
    <tableColumn id="9" name="START TIME" dataDxfId="38" totalsRowDxfId="37"/>
    <tableColumn id="10" name="DURATION" dataDxfId="36" totalsRowDxfId="35"/>
    <tableColumn id="3" name="DISTANCE" totalsRowFunction="sum" dataDxfId="34"/>
    <tableColumn id="5" name="CALORIES" totalsRowFunction="sum" dataDxfId="33" totalsRowDxfId="32"/>
    <tableColumn id="7" name="NOTE" totalsRowFunction="count"/>
  </tableColumns>
  <tableStyleInfo name="Fitness Plan" showFirstColumn="0" showLastColumn="0" showRowStripes="1" showColumnStripes="0"/>
  <extLst>
    <ext xmlns:x14="http://schemas.microsoft.com/office/spreadsheetml/2009/9/main" uri="{504A1905-F514-4f6f-8877-14C23A59335A}">
      <x14:table altText="Activity Log" altTextSummary="List of activity details, such as date, activity, start time, duration, distance, calories, and note."/>
    </ext>
  </extLst>
</table>
</file>

<file path=xl/tables/table9.xml><?xml version="1.0" encoding="utf-8"?>
<table xmlns="http://schemas.openxmlformats.org/spreadsheetml/2006/main" id="8" name="FoodLog" displayName="FoodLog" ref="B7:L18">
  <autoFilter ref="B7:L18"/>
  <tableColumns count="11">
    <tableColumn id="4" name="DATE" totalsRowLabel="Totals" dataDxfId="31"/>
    <tableColumn id="1" name="MEAL"/>
    <tableColumn id="2" name="FOOD"/>
    <tableColumn id="3" name="CALORIES" totalsRowFunction="sum" dataDxfId="30" totalsRowDxfId="29"/>
    <tableColumn id="5" name="FAT" totalsRowFunction="sum" dataDxfId="28" totalsRowDxfId="27"/>
    <tableColumn id="6" name="CHOLESTEROL" totalsRowFunction="sum" dataDxfId="26" totalsRowDxfId="25"/>
    <tableColumn id="7" name="SODIUM" totalsRowFunction="sum" dataDxfId="24" totalsRowDxfId="23"/>
    <tableColumn id="8" name="CARBS" totalsRowFunction="sum" dataDxfId="22" totalsRowDxfId="21"/>
    <tableColumn id="9" name="PROTEIN" totalsRowFunction="sum" dataDxfId="20" totalsRowDxfId="19"/>
    <tableColumn id="12" name="SUGAR" totalsRowFunction="sum" dataDxfId="18" totalsRowDxfId="17"/>
    <tableColumn id="13" name="FIBER" totalsRowFunction="sum" dataDxfId="16" totalsRowDxfId="15"/>
  </tableColumns>
  <tableStyleInfo name="Fitness Plan" showFirstColumn="0" showLastColumn="0" showRowStripes="1" showColumnStripes="0"/>
  <extLst>
    <ext xmlns:x14="http://schemas.microsoft.com/office/spreadsheetml/2009/9/main" uri="{504A1905-F514-4f6f-8877-14C23A59335A}">
      <x14:table altText="Food Log" altTextSummary="List of food details, such as date, meal, food, and custom nutritional targets, such as calories, fat, cholesterol, sodium, carbs, protein, sugar, fiber, etc. "/>
    </ext>
  </extLst>
</table>
</file>

<file path=xl/theme/theme1.xml><?xml version="1.0" encoding="utf-8"?>
<a:theme xmlns:a="http://schemas.openxmlformats.org/drawingml/2006/main" name="Office Theme">
  <a:themeElements>
    <a:clrScheme name="Fitness Plan">
      <a:dk1>
        <a:sysClr val="windowText" lastClr="000000"/>
      </a:dk1>
      <a:lt1>
        <a:sysClr val="window" lastClr="FFFFFF"/>
      </a:lt1>
      <a:dk2>
        <a:srgbClr val="505050"/>
      </a:dk2>
      <a:lt2>
        <a:srgbClr val="F5F5F5"/>
      </a:lt2>
      <a:accent1>
        <a:srgbClr val="6D5CA7"/>
      </a:accent1>
      <a:accent2>
        <a:srgbClr val="FBD22D"/>
      </a:accent2>
      <a:accent3>
        <a:srgbClr val="475BA8"/>
      </a:accent3>
      <a:accent4>
        <a:srgbClr val="737480"/>
      </a:accent4>
      <a:accent5>
        <a:srgbClr val="9C4A5C"/>
      </a:accent5>
      <a:accent6>
        <a:srgbClr val="FF9900"/>
      </a:accent6>
      <a:hlink>
        <a:srgbClr val="475BA8"/>
      </a:hlink>
      <a:folHlink>
        <a:srgbClr val="9C4A5C"/>
      </a:folHlink>
    </a:clrScheme>
    <a:fontScheme name="Calibri">
      <a:majorFont>
        <a:latin typeface="Calibri"/>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table" Target="../tables/table4.xml"/><Relationship Id="rId3" Type="http://schemas.openxmlformats.org/officeDocument/2006/relationships/drawing" Target="../drawings/drawing1.xml"/><Relationship Id="rId7" Type="http://schemas.openxmlformats.org/officeDocument/2006/relationships/table" Target="../tables/table3.xml"/><Relationship Id="rId12" Type="http://schemas.openxmlformats.org/officeDocument/2006/relationships/comments" Target="../comments1.xml"/><Relationship Id="rId2" Type="http://schemas.openxmlformats.org/officeDocument/2006/relationships/printerSettings" Target="../printerSettings/printerSettings1.bin"/><Relationship Id="rId1" Type="http://schemas.openxmlformats.org/officeDocument/2006/relationships/hyperlink" Target="https://www.youtube.com/watch?v=Pq8_Kd5QVzw&amp;feature=youtu.be" TargetMode="External"/><Relationship Id="rId6" Type="http://schemas.openxmlformats.org/officeDocument/2006/relationships/table" Target="../tables/table2.xml"/><Relationship Id="rId11" Type="http://schemas.openxmlformats.org/officeDocument/2006/relationships/table" Target="../tables/table7.xml"/><Relationship Id="rId5" Type="http://schemas.openxmlformats.org/officeDocument/2006/relationships/table" Target="../tables/table1.xml"/><Relationship Id="rId10" Type="http://schemas.openxmlformats.org/officeDocument/2006/relationships/table" Target="../tables/table6.xml"/><Relationship Id="rId4" Type="http://schemas.openxmlformats.org/officeDocument/2006/relationships/vmlDrawing" Target="../drawings/vmlDrawing1.vml"/><Relationship Id="rId9" Type="http://schemas.openxmlformats.org/officeDocument/2006/relationships/table" Target="../tables/table5.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omments" Target="../comments2.xml"/><Relationship Id="rId4" Type="http://schemas.openxmlformats.org/officeDocument/2006/relationships/table" Target="../tables/table8.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openxmlformats.org/officeDocument/2006/relationships/comments" Target="../comments3.xml"/><Relationship Id="rId4" Type="http://schemas.openxmlformats.org/officeDocument/2006/relationships/table" Target="../tables/table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theme="4"/>
    <pageSetUpPr fitToPage="1"/>
  </sheetPr>
  <dimension ref="A1:AH34"/>
  <sheetViews>
    <sheetView showGridLines="0" tabSelected="1" zoomScaleNormal="100" workbookViewId="0">
      <selection activeCell="A32" sqref="A32:AB32"/>
    </sheetView>
  </sheetViews>
  <sheetFormatPr defaultRowHeight="18" customHeight="1" x14ac:dyDescent="0.2"/>
  <cols>
    <col min="1" max="1" width="3.28515625" customWidth="1"/>
    <col min="2" max="2" width="12" customWidth="1"/>
    <col min="3" max="3" width="9.42578125" customWidth="1"/>
    <col min="4" max="4" width="9.28515625" customWidth="1"/>
    <col min="5" max="5" width="2.7109375" customWidth="1"/>
    <col min="6" max="6" width="22.140625" customWidth="1"/>
    <col min="7" max="7" width="9.42578125" customWidth="1"/>
    <col min="8" max="8" width="9.28515625" customWidth="1"/>
    <col min="9" max="9" width="2.7109375" customWidth="1"/>
    <col min="10" max="10" width="11.5703125" customWidth="1"/>
    <col min="11" max="11" width="9.42578125" customWidth="1"/>
    <col min="12" max="12" width="9.28515625" customWidth="1"/>
    <col min="13" max="13" width="2.7109375" customWidth="1"/>
    <col min="14" max="14" width="11.5703125" customWidth="1"/>
    <col min="15" max="15" width="9.42578125" customWidth="1"/>
    <col min="16" max="16" width="9.28515625" customWidth="1"/>
    <col min="17" max="17" width="2.7109375" customWidth="1"/>
    <col min="18" max="18" width="11.5703125" customWidth="1"/>
    <col min="19" max="19" width="9.42578125" customWidth="1"/>
    <col min="20" max="20" width="9.28515625" customWidth="1"/>
    <col min="21" max="21" width="3.28515625" customWidth="1"/>
    <col min="22" max="22" width="11.42578125" customWidth="1"/>
    <col min="25" max="25" width="2.85546875" customWidth="1"/>
    <col min="26" max="26" width="11.28515625" customWidth="1"/>
  </cols>
  <sheetData>
    <row r="1" spans="2:10" ht="57.75" customHeight="1" x14ac:dyDescent="0.2">
      <c r="B1" s="60" t="s">
        <v>76</v>
      </c>
      <c r="C1" s="60"/>
      <c r="D1" s="60"/>
      <c r="E1" s="60"/>
      <c r="F1" s="60"/>
      <c r="G1" s="10"/>
      <c r="H1" s="10"/>
    </row>
    <row r="2" spans="2:10" s="10" customFormat="1" ht="21" customHeight="1" x14ac:dyDescent="0.2">
      <c r="B2" s="60"/>
      <c r="C2" s="60"/>
      <c r="D2" s="60"/>
      <c r="E2" s="60"/>
      <c r="F2" s="60"/>
      <c r="G2" s="59"/>
      <c r="H2" s="59"/>
      <c r="I2" s="59"/>
      <c r="J2" s="59" t="s">
        <v>73</v>
      </c>
    </row>
    <row r="3" spans="2:10" s="10" customFormat="1" ht="30.75" customHeight="1" x14ac:dyDescent="0.2">
      <c r="B3" s="61" t="s">
        <v>69</v>
      </c>
      <c r="C3" s="61"/>
      <c r="D3" s="61"/>
      <c r="F3" s="16" t="str">
        <f>"قياسات الجسم "&amp;IF(UnitOfMeasure="Imperial","(in)","(cm)")</f>
        <v>قياسات الجسم (cm)</v>
      </c>
    </row>
    <row r="4" spans="2:10" s="10" customFormat="1" ht="21.75" customHeight="1" x14ac:dyDescent="0.2">
      <c r="B4" s="22" t="s">
        <v>56</v>
      </c>
      <c r="C4" s="21" t="s">
        <v>0</v>
      </c>
      <c r="D4" s="17"/>
    </row>
    <row r="5" spans="2:10" s="10" customFormat="1" ht="21.75" customHeight="1" x14ac:dyDescent="0.2">
      <c r="B5" s="22" t="s">
        <v>55</v>
      </c>
      <c r="C5" s="21">
        <v>0</v>
      </c>
      <c r="D5" s="17"/>
    </row>
    <row r="6" spans="2:10" s="10" customFormat="1" ht="21.75" customHeight="1" x14ac:dyDescent="0.2">
      <c r="B6" s="22" t="s">
        <v>52</v>
      </c>
      <c r="C6" s="21">
        <v>0</v>
      </c>
      <c r="D6" s="17"/>
    </row>
    <row r="7" spans="2:10" s="10" customFormat="1" ht="21.75" customHeight="1" x14ac:dyDescent="0.2">
      <c r="B7" s="22" t="s">
        <v>53</v>
      </c>
      <c r="C7" s="44">
        <v>0</v>
      </c>
      <c r="D7" s="17"/>
    </row>
    <row r="8" spans="2:10" s="10" customFormat="1" ht="21.75" customHeight="1" x14ac:dyDescent="0.2">
      <c r="B8" s="47" t="s">
        <v>57</v>
      </c>
      <c r="C8" s="63" t="e">
        <f>C6/C7^2</f>
        <v>#DIV/0!</v>
      </c>
      <c r="D8" s="63"/>
    </row>
    <row r="9" spans="2:10" s="10" customFormat="1" ht="25.5" customHeight="1" x14ac:dyDescent="0.2">
      <c r="B9" s="62" t="str">
        <f>IF(AllComplete,"","يرجى إدخال وزنك والطول لمعرفه معدل الحرق لديك")</f>
        <v>يرجى إدخال وزنك والطول لمعرفه معدل الحرق لديك</v>
      </c>
      <c r="C9" s="62"/>
      <c r="D9" s="62"/>
    </row>
    <row r="10" spans="2:10" s="10" customFormat="1" ht="25.5" customHeight="1" x14ac:dyDescent="0.2">
      <c r="B10" s="45"/>
      <c r="C10" s="45"/>
      <c r="D10" s="46" t="s">
        <v>54</v>
      </c>
    </row>
    <row r="11" spans="2:10" ht="30.75" customHeight="1" x14ac:dyDescent="0.2">
      <c r="B11" s="61" t="s">
        <v>70</v>
      </c>
      <c r="C11" s="61"/>
      <c r="D11" s="61"/>
      <c r="E11" s="10"/>
      <c r="F11" s="16" t="str">
        <f>"الوزن " &amp;IF(UnitOfMeasure="Imperial","(lbs)","(kg)")</f>
        <v>الوزن (kg)</v>
      </c>
    </row>
    <row r="12" spans="2:10" ht="21.75" customHeight="1" x14ac:dyDescent="0.2">
      <c r="B12" s="23" t="s">
        <v>1</v>
      </c>
      <c r="C12" s="14" t="s">
        <v>62</v>
      </c>
      <c r="D12" s="14" t="s">
        <v>63</v>
      </c>
      <c r="E12" s="10"/>
      <c r="F12" s="10"/>
    </row>
    <row r="13" spans="2:10" ht="21.75" customHeight="1" x14ac:dyDescent="0.2">
      <c r="B13" s="22" t="s">
        <v>52</v>
      </c>
      <c r="C13" s="1">
        <v>0</v>
      </c>
      <c r="D13" s="1">
        <v>0</v>
      </c>
      <c r="E13" s="10"/>
      <c r="F13" s="10"/>
    </row>
    <row r="14" spans="2:10" s="10" customFormat="1" ht="21.75" customHeight="1" x14ac:dyDescent="0.2">
      <c r="B14" s="22" t="s">
        <v>74</v>
      </c>
      <c r="C14" s="1">
        <v>0</v>
      </c>
      <c r="D14" s="1">
        <v>0</v>
      </c>
    </row>
    <row r="15" spans="2:10" ht="21.75" customHeight="1" x14ac:dyDescent="0.2">
      <c r="B15" s="22" t="s">
        <v>58</v>
      </c>
      <c r="C15" s="1">
        <v>0</v>
      </c>
      <c r="D15" s="1">
        <v>0</v>
      </c>
      <c r="E15" s="10"/>
      <c r="F15" s="10"/>
    </row>
    <row r="16" spans="2:10" s="10" customFormat="1" ht="21.75" customHeight="1" x14ac:dyDescent="0.2">
      <c r="B16" s="22" t="s">
        <v>75</v>
      </c>
      <c r="C16" s="1">
        <v>0</v>
      </c>
      <c r="D16" s="1">
        <v>0</v>
      </c>
    </row>
    <row r="17" spans="1:34" ht="21.75" customHeight="1" x14ac:dyDescent="0.2">
      <c r="B17" s="22" t="s">
        <v>59</v>
      </c>
      <c r="C17" s="1">
        <v>0</v>
      </c>
      <c r="D17" s="1">
        <v>0</v>
      </c>
      <c r="E17" s="10"/>
      <c r="F17" s="10"/>
    </row>
    <row r="18" spans="1:34" ht="21.75" customHeight="1" x14ac:dyDescent="0.2">
      <c r="B18" s="22" t="s">
        <v>60</v>
      </c>
      <c r="C18" s="1">
        <v>0</v>
      </c>
      <c r="D18" s="1">
        <v>0</v>
      </c>
      <c r="E18" s="10"/>
      <c r="F18" s="10"/>
    </row>
    <row r="19" spans="1:34" ht="21.75" customHeight="1" x14ac:dyDescent="0.2">
      <c r="B19" s="22" t="s">
        <v>61</v>
      </c>
      <c r="C19" s="1">
        <v>0</v>
      </c>
      <c r="D19" s="1">
        <v>0</v>
      </c>
      <c r="E19" s="10"/>
      <c r="F19" s="10"/>
    </row>
    <row r="20" spans="1:34" ht="34.5" customHeight="1" x14ac:dyDescent="0.2">
      <c r="B20" s="10"/>
      <c r="C20" s="10"/>
      <c r="D20" s="10"/>
      <c r="E20" s="10"/>
      <c r="F20" s="10"/>
      <c r="G20" s="10"/>
      <c r="H20" s="10"/>
      <c r="I20" s="10"/>
      <c r="J20" s="10"/>
      <c r="K20" s="10"/>
      <c r="L20" s="10"/>
      <c r="M20" s="10"/>
      <c r="N20" s="10"/>
      <c r="O20" s="10"/>
      <c r="P20" s="10"/>
      <c r="Q20" s="10"/>
      <c r="R20" s="10"/>
      <c r="S20" s="10"/>
      <c r="T20" s="10"/>
    </row>
    <row r="21" spans="1:34" ht="18" customHeight="1" x14ac:dyDescent="0.25">
      <c r="B21" s="11" t="str">
        <f>UPPER(CONCATENATE(WeightLabel, " Tracker"))</f>
        <v>الوزن بالكيلو TRACKER</v>
      </c>
      <c r="C21" s="10"/>
      <c r="D21" s="10"/>
      <c r="E21" s="10"/>
      <c r="F21" s="11" t="str">
        <f>UPPER(CONCATENATE(B14," Tracker"))</f>
        <v>الصدر TRACKER</v>
      </c>
      <c r="G21" s="10"/>
      <c r="H21" s="10"/>
      <c r="I21" s="10"/>
      <c r="J21" s="11" t="str">
        <f>UPPER(CONCATENATE(Goal1Label," Tracker"))</f>
        <v>الخصر TRACKER</v>
      </c>
      <c r="K21" s="10"/>
      <c r="L21" s="10"/>
      <c r="M21" s="10"/>
      <c r="N21" s="11" t="str">
        <f>UPPER(CONCATENATE(B16," Tracker"))</f>
        <v>البطن TRACKER</v>
      </c>
      <c r="O21" s="10"/>
      <c r="P21" s="10"/>
      <c r="Q21" s="10"/>
      <c r="R21" s="11" t="str">
        <f>UPPER(CONCATENATE(Goal2Label," Tracker"))</f>
        <v>اليد TRACKER</v>
      </c>
      <c r="S21" s="10"/>
      <c r="T21" s="10"/>
      <c r="V21" s="11" t="str">
        <f>UPPER(CONCATENATE(Goal3Label, " Tracker"))</f>
        <v>الورك TRACKER</v>
      </c>
      <c r="W21" s="10"/>
      <c r="X21" s="10"/>
      <c r="Z21" s="11" t="str">
        <f>UPPER(CONCATENATE(Goal4Label, " Tracker"))</f>
        <v>الفخذ TRACKER</v>
      </c>
      <c r="AA21" s="10"/>
      <c r="AB21" s="10"/>
    </row>
    <row r="22" spans="1:34" ht="18" customHeight="1" x14ac:dyDescent="0.2">
      <c r="B22" s="44" t="s">
        <v>65</v>
      </c>
      <c r="C22" s="44" t="s">
        <v>66</v>
      </c>
      <c r="D22" s="44" t="s">
        <v>51</v>
      </c>
      <c r="E22" s="10"/>
      <c r="F22" s="44" t="s">
        <v>65</v>
      </c>
      <c r="G22" s="44" t="s">
        <v>66</v>
      </c>
      <c r="H22" s="44" t="s">
        <v>67</v>
      </c>
      <c r="I22" s="10"/>
      <c r="J22" s="44" t="s">
        <v>65</v>
      </c>
      <c r="K22" s="44" t="s">
        <v>66</v>
      </c>
      <c r="L22" s="44" t="s">
        <v>67</v>
      </c>
      <c r="M22" s="10"/>
      <c r="N22" s="44" t="s">
        <v>65</v>
      </c>
      <c r="O22" s="44" t="s">
        <v>68</v>
      </c>
      <c r="P22" s="44" t="s">
        <v>67</v>
      </c>
      <c r="Q22" s="10"/>
      <c r="R22" s="44" t="s">
        <v>65</v>
      </c>
      <c r="S22" s="44" t="s">
        <v>66</v>
      </c>
      <c r="T22" s="44" t="s">
        <v>67</v>
      </c>
      <c r="V22" s="44" t="s">
        <v>65</v>
      </c>
      <c r="W22" s="44" t="s">
        <v>66</v>
      </c>
      <c r="X22" s="44" t="s">
        <v>51</v>
      </c>
      <c r="Z22" s="44" t="s">
        <v>65</v>
      </c>
      <c r="AA22" s="44" t="s">
        <v>66</v>
      </c>
      <c r="AB22" s="44" t="s">
        <v>51</v>
      </c>
    </row>
    <row r="23" spans="1:34" ht="18" customHeight="1" x14ac:dyDescent="0.2">
      <c r="B23" s="12">
        <v>0</v>
      </c>
      <c r="C23" s="39">
        <v>0</v>
      </c>
      <c r="D23" s="13">
        <v>0</v>
      </c>
      <c r="E23" s="10"/>
      <c r="F23" s="12">
        <v>0</v>
      </c>
      <c r="G23" s="39">
        <v>0</v>
      </c>
      <c r="H23" s="13">
        <v>0</v>
      </c>
      <c r="I23" s="10"/>
      <c r="J23" s="12">
        <v>0</v>
      </c>
      <c r="K23" s="39">
        <v>0</v>
      </c>
      <c r="L23" s="13">
        <v>0</v>
      </c>
      <c r="M23" s="10"/>
      <c r="N23" s="12">
        <v>0</v>
      </c>
      <c r="O23" s="39">
        <v>0</v>
      </c>
      <c r="P23" s="13">
        <v>0</v>
      </c>
      <c r="Q23" s="10"/>
      <c r="R23" s="12" t="s">
        <v>64</v>
      </c>
      <c r="S23" s="39">
        <v>0</v>
      </c>
      <c r="T23" s="13">
        <v>0</v>
      </c>
      <c r="V23" s="12">
        <v>0</v>
      </c>
      <c r="W23" s="39">
        <v>0</v>
      </c>
      <c r="X23" s="13">
        <v>0</v>
      </c>
      <c r="Z23" s="12">
        <v>0</v>
      </c>
      <c r="AA23" s="39">
        <v>0</v>
      </c>
      <c r="AB23" s="13">
        <v>0</v>
      </c>
    </row>
    <row r="24" spans="1:34" ht="18" customHeight="1" x14ac:dyDescent="0.2">
      <c r="B24" s="12">
        <v>0</v>
      </c>
      <c r="C24" s="39">
        <v>0</v>
      </c>
      <c r="D24" s="13">
        <v>0</v>
      </c>
      <c r="E24" s="10"/>
      <c r="F24" s="12">
        <v>0</v>
      </c>
      <c r="G24" s="39">
        <v>0</v>
      </c>
      <c r="H24" s="13">
        <v>0</v>
      </c>
      <c r="I24" s="10"/>
      <c r="J24" s="12">
        <v>0</v>
      </c>
      <c r="K24" s="39">
        <v>0</v>
      </c>
      <c r="L24" s="13">
        <v>0</v>
      </c>
      <c r="M24" s="10"/>
      <c r="N24" s="12">
        <v>0</v>
      </c>
      <c r="O24" s="39">
        <v>0</v>
      </c>
      <c r="P24" s="13">
        <v>0</v>
      </c>
      <c r="Q24" s="10"/>
      <c r="R24" s="12" t="s">
        <v>64</v>
      </c>
      <c r="S24" s="39">
        <v>0</v>
      </c>
      <c r="T24" s="13">
        <v>0</v>
      </c>
      <c r="V24" s="12">
        <v>0</v>
      </c>
      <c r="W24" s="39">
        <v>0</v>
      </c>
      <c r="X24" s="13">
        <v>0</v>
      </c>
      <c r="Z24" s="12">
        <v>0</v>
      </c>
      <c r="AA24" s="39">
        <v>0</v>
      </c>
      <c r="AB24" s="13">
        <v>0</v>
      </c>
    </row>
    <row r="25" spans="1:34" ht="18" customHeight="1" x14ac:dyDescent="0.2">
      <c r="B25" s="12">
        <v>0</v>
      </c>
      <c r="C25" s="39">
        <v>0</v>
      </c>
      <c r="D25" s="13">
        <v>0</v>
      </c>
      <c r="E25" s="10"/>
      <c r="F25" s="12">
        <v>0</v>
      </c>
      <c r="G25" s="39">
        <v>0</v>
      </c>
      <c r="H25" s="13">
        <v>0</v>
      </c>
      <c r="I25" s="10"/>
      <c r="J25" s="12">
        <v>0</v>
      </c>
      <c r="K25" s="39">
        <v>0</v>
      </c>
      <c r="L25" s="13">
        <v>0</v>
      </c>
      <c r="M25" s="10"/>
      <c r="N25" s="12">
        <v>0</v>
      </c>
      <c r="O25" s="39">
        <v>0</v>
      </c>
      <c r="P25" s="13">
        <v>0</v>
      </c>
      <c r="Q25" s="10"/>
      <c r="R25" s="12" t="s">
        <v>64</v>
      </c>
      <c r="S25" s="39">
        <v>0</v>
      </c>
      <c r="T25" s="13">
        <v>0</v>
      </c>
      <c r="V25" s="12">
        <v>0</v>
      </c>
      <c r="W25" s="39">
        <v>0</v>
      </c>
      <c r="X25" s="13">
        <v>0</v>
      </c>
      <c r="Z25" s="12">
        <v>0</v>
      </c>
      <c r="AA25" s="39">
        <v>0</v>
      </c>
      <c r="AB25" s="13">
        <v>0</v>
      </c>
    </row>
    <row r="26" spans="1:34" ht="18" customHeight="1" x14ac:dyDescent="0.2">
      <c r="B26" s="12">
        <v>0</v>
      </c>
      <c r="C26" s="39">
        <v>0</v>
      </c>
      <c r="D26" s="13">
        <v>0</v>
      </c>
      <c r="E26" s="10"/>
      <c r="F26" s="12">
        <v>0</v>
      </c>
      <c r="G26" s="39">
        <v>0</v>
      </c>
      <c r="H26" s="13">
        <v>0</v>
      </c>
      <c r="I26" s="10"/>
      <c r="J26" s="12">
        <v>0</v>
      </c>
      <c r="K26" s="39">
        <v>0</v>
      </c>
      <c r="L26" s="13">
        <v>0</v>
      </c>
      <c r="M26" s="10"/>
      <c r="N26" s="12">
        <v>0</v>
      </c>
      <c r="O26" s="39">
        <v>0</v>
      </c>
      <c r="P26" s="13">
        <v>0</v>
      </c>
      <c r="Q26" s="10"/>
      <c r="R26" s="12" t="s">
        <v>64</v>
      </c>
      <c r="S26" s="39">
        <v>0</v>
      </c>
      <c r="T26" s="13">
        <v>0</v>
      </c>
      <c r="V26" s="12">
        <v>0</v>
      </c>
      <c r="W26" s="39">
        <v>0</v>
      </c>
      <c r="X26" s="13">
        <v>0</v>
      </c>
      <c r="Z26" s="12">
        <v>0</v>
      </c>
      <c r="AA26" s="39">
        <v>0</v>
      </c>
      <c r="AB26" s="13">
        <v>0</v>
      </c>
    </row>
    <row r="27" spans="1:34" ht="18" customHeight="1" thickBot="1" x14ac:dyDescent="0.25">
      <c r="B27" s="12">
        <v>0</v>
      </c>
      <c r="C27" s="39">
        <v>0</v>
      </c>
      <c r="D27" s="13">
        <v>0</v>
      </c>
      <c r="E27" s="10"/>
      <c r="F27" s="12">
        <v>0</v>
      </c>
      <c r="G27" s="39">
        <v>0</v>
      </c>
      <c r="H27" s="13">
        <v>0</v>
      </c>
      <c r="I27" s="10"/>
      <c r="J27" s="12">
        <v>0</v>
      </c>
      <c r="K27" s="39">
        <v>0</v>
      </c>
      <c r="L27" s="13">
        <v>0</v>
      </c>
      <c r="M27" s="10"/>
      <c r="N27" s="12">
        <v>0</v>
      </c>
      <c r="O27" s="39">
        <v>0</v>
      </c>
      <c r="P27" s="13">
        <v>0</v>
      </c>
      <c r="Q27" s="10"/>
      <c r="R27" s="12" t="s">
        <v>64</v>
      </c>
      <c r="S27" s="39">
        <v>0</v>
      </c>
      <c r="T27" s="13">
        <v>0</v>
      </c>
      <c r="V27" s="12">
        <v>0</v>
      </c>
      <c r="W27" s="39">
        <v>0</v>
      </c>
      <c r="X27" s="13">
        <v>0</v>
      </c>
      <c r="Z27" s="12">
        <v>0</v>
      </c>
      <c r="AA27" s="39">
        <v>0</v>
      </c>
      <c r="AB27" s="13">
        <v>0</v>
      </c>
    </row>
    <row r="28" spans="1:34" ht="59.25" customHeight="1" thickBot="1" x14ac:dyDescent="0.25">
      <c r="A28" s="72" t="s">
        <v>79</v>
      </c>
      <c r="B28" s="73"/>
      <c r="C28" s="73"/>
      <c r="D28" s="73"/>
      <c r="E28" s="73"/>
      <c r="F28" s="74"/>
    </row>
    <row r="29" spans="1:34" ht="34.5" customHeight="1" x14ac:dyDescent="1.1000000000000001">
      <c r="A29" s="67" t="s">
        <v>71</v>
      </c>
      <c r="B29" s="67"/>
      <c r="C29" s="67"/>
      <c r="D29" s="67"/>
      <c r="E29" s="67"/>
      <c r="F29" s="67"/>
      <c r="G29" s="67"/>
      <c r="H29" s="67"/>
      <c r="I29" s="67"/>
      <c r="J29" s="67"/>
      <c r="K29" s="67"/>
      <c r="L29" s="67"/>
      <c r="M29" s="67"/>
      <c r="N29" s="67"/>
      <c r="O29" s="67"/>
      <c r="P29" s="67"/>
      <c r="Q29" s="67"/>
      <c r="R29" s="67"/>
      <c r="S29" s="67"/>
      <c r="T29" s="67"/>
      <c r="U29" s="67"/>
      <c r="V29" s="67"/>
      <c r="W29" s="67"/>
      <c r="X29" s="67"/>
      <c r="Y29" s="67"/>
      <c r="Z29" s="71"/>
      <c r="AA29" s="71"/>
      <c r="AB29" s="71"/>
      <c r="AC29" s="55"/>
      <c r="AD29" s="55"/>
      <c r="AE29" s="55"/>
      <c r="AF29" s="55"/>
      <c r="AG29" s="56"/>
      <c r="AH29" s="48"/>
    </row>
    <row r="30" spans="1:34" ht="46.5" customHeight="1" x14ac:dyDescent="1.1000000000000001">
      <c r="A30" s="68" t="s">
        <v>78</v>
      </c>
      <c r="B30" s="68"/>
      <c r="C30" s="68"/>
      <c r="D30" s="68"/>
      <c r="E30" s="68"/>
      <c r="F30" s="68"/>
      <c r="G30" s="68"/>
      <c r="H30" s="68"/>
      <c r="I30" s="68"/>
      <c r="J30" s="68"/>
      <c r="K30" s="68"/>
      <c r="L30" s="68"/>
      <c r="M30" s="68"/>
      <c r="N30" s="68"/>
      <c r="O30" s="68"/>
      <c r="P30" s="68"/>
      <c r="Q30" s="68"/>
      <c r="R30" s="68"/>
      <c r="S30" s="68"/>
      <c r="T30" s="68"/>
      <c r="U30" s="68"/>
      <c r="V30" s="68"/>
      <c r="W30" s="68"/>
      <c r="X30" s="68"/>
      <c r="Y30" s="68"/>
      <c r="Z30" s="68"/>
      <c r="AA30" s="70"/>
      <c r="AB30" s="49"/>
      <c r="AC30" s="50"/>
      <c r="AD30" s="51"/>
      <c r="AE30" s="52"/>
      <c r="AF30" s="53"/>
      <c r="AG30" s="48"/>
      <c r="AH30" s="48"/>
    </row>
    <row r="31" spans="1:34" ht="52.5" customHeight="1" x14ac:dyDescent="1.1000000000000001">
      <c r="A31" s="58"/>
      <c r="B31" s="57"/>
      <c r="C31" s="57"/>
      <c r="D31" s="57"/>
      <c r="E31" s="57"/>
      <c r="F31" s="69" t="s">
        <v>72</v>
      </c>
      <c r="G31" s="69"/>
      <c r="H31" s="69"/>
      <c r="I31" s="69"/>
      <c r="J31" s="69"/>
      <c r="K31" s="69"/>
      <c r="L31" s="69"/>
      <c r="M31" s="69"/>
      <c r="N31" s="69"/>
      <c r="O31" s="69"/>
      <c r="P31" s="69"/>
      <c r="Q31" s="69"/>
      <c r="R31" s="69"/>
      <c r="S31" s="69"/>
      <c r="T31" s="69"/>
      <c r="U31" s="69"/>
      <c r="V31" s="69"/>
      <c r="W31" s="69"/>
      <c r="X31" s="69"/>
      <c r="Y31" s="69"/>
      <c r="Z31" s="69"/>
      <c r="AA31" s="69"/>
      <c r="AB31" s="54"/>
      <c r="AC31" s="50"/>
      <c r="AD31" s="51"/>
      <c r="AE31" s="52"/>
      <c r="AF31" s="48"/>
      <c r="AG31" s="48"/>
      <c r="AH31" s="48"/>
    </row>
    <row r="32" spans="1:34" ht="42.75" customHeight="1" thickBot="1" x14ac:dyDescent="0.35">
      <c r="A32" s="69" t="s">
        <v>77</v>
      </c>
      <c r="B32" s="69"/>
      <c r="C32" s="69"/>
      <c r="D32" s="69"/>
      <c r="E32" s="69"/>
      <c r="F32" s="69"/>
      <c r="G32" s="69"/>
      <c r="H32" s="69"/>
      <c r="I32" s="69"/>
      <c r="J32" s="69"/>
      <c r="K32" s="69"/>
      <c r="L32" s="69"/>
      <c r="M32" s="69"/>
      <c r="N32" s="69"/>
      <c r="O32" s="69"/>
      <c r="P32" s="69"/>
      <c r="Q32" s="69"/>
      <c r="R32" s="69"/>
      <c r="S32" s="69"/>
      <c r="T32" s="69"/>
      <c r="U32" s="69"/>
      <c r="V32" s="69"/>
      <c r="W32" s="69"/>
      <c r="X32" s="69"/>
      <c r="Y32" s="69"/>
      <c r="Z32" s="69"/>
      <c r="AA32" s="69"/>
      <c r="AB32" s="69"/>
    </row>
    <row r="33" spans="1:8" ht="67.5" customHeight="1" thickBot="1" x14ac:dyDescent="0.25">
      <c r="A33" s="72" t="s">
        <v>80</v>
      </c>
      <c r="B33" s="73"/>
      <c r="C33" s="73"/>
      <c r="D33" s="73"/>
      <c r="E33" s="73"/>
      <c r="F33" s="74"/>
    </row>
    <row r="34" spans="1:8" ht="18" customHeight="1" x14ac:dyDescent="0.2">
      <c r="A34" s="75" t="s">
        <v>81</v>
      </c>
      <c r="G34" s="76" t="s">
        <v>82</v>
      </c>
      <c r="H34" s="76"/>
    </row>
  </sheetData>
  <mergeCells count="11">
    <mergeCell ref="A28:F28"/>
    <mergeCell ref="A33:F33"/>
    <mergeCell ref="G34:H34"/>
    <mergeCell ref="A32:AB32"/>
    <mergeCell ref="F31:AA31"/>
    <mergeCell ref="A30:Z30"/>
    <mergeCell ref="A29:Y29"/>
    <mergeCell ref="B11:D11"/>
    <mergeCell ref="B9:D9"/>
    <mergeCell ref="B3:D3"/>
    <mergeCell ref="C8:D8"/>
  </mergeCells>
  <conditionalFormatting sqref="B23:D27">
    <cfRule type="expression" dxfId="8" priority="11">
      <formula>$D23=GoalWeight</formula>
    </cfRule>
  </conditionalFormatting>
  <conditionalFormatting sqref="J23:L27">
    <cfRule type="expression" dxfId="7" priority="9">
      <formula>$L23=Goal2</formula>
    </cfRule>
  </conditionalFormatting>
  <conditionalFormatting sqref="R24:T27 N23:P27">
    <cfRule type="expression" dxfId="6" priority="8">
      <formula>$P23=Goal3</formula>
    </cfRule>
  </conditionalFormatting>
  <conditionalFormatting sqref="C8">
    <cfRule type="expression" dxfId="5" priority="6">
      <formula>OR($C$8&lt;18.5,$C$8&gt;25)</formula>
    </cfRule>
  </conditionalFormatting>
  <conditionalFormatting sqref="F23:H27">
    <cfRule type="expression" dxfId="4" priority="5">
      <formula>$D23=GoalWeight</formula>
    </cfRule>
  </conditionalFormatting>
  <conditionalFormatting sqref="R23:T23">
    <cfRule type="expression" dxfId="3" priority="4">
      <formula>$P23=Goal3</formula>
    </cfRule>
  </conditionalFormatting>
  <conditionalFormatting sqref="Z23:AB27">
    <cfRule type="expression" dxfId="2" priority="1">
      <formula>$D23=GoalWeight</formula>
    </cfRule>
  </conditionalFormatting>
  <conditionalFormatting sqref="V23:X27">
    <cfRule type="expression" dxfId="1" priority="2">
      <formula>$D23=GoalWeight</formula>
    </cfRule>
  </conditionalFormatting>
  <dataValidations count="2">
    <dataValidation type="list" allowBlank="1" showInputMessage="1" sqref="C4">
      <formula1>"Male,Female"</formula1>
    </dataValidation>
    <dataValidation type="custom" errorStyle="warning" allowBlank="1" showInputMessage="1" sqref="B13:B14">
      <formula1>"Weight"</formula1>
    </dataValidation>
  </dataValidations>
  <hyperlinks>
    <hyperlink ref="A34" r:id="rId1"/>
  </hyperlinks>
  <printOptions horizontalCentered="1"/>
  <pageMargins left="0.25" right="0.25" top="0.75" bottom="0.75" header="0.3" footer="0.3"/>
  <pageSetup scale="67" fitToHeight="0" orientation="portrait" r:id="rId2"/>
  <headerFooter differentFirst="1">
    <oddFooter>Page &amp;P of &amp;N</oddFooter>
  </headerFooter>
  <drawing r:id="rId3"/>
  <legacyDrawing r:id="rId4"/>
  <tableParts count="7">
    <tablePart r:id="rId5"/>
    <tablePart r:id="rId6"/>
    <tablePart r:id="rId7"/>
    <tablePart r:id="rId8"/>
    <tablePart r:id="rId9"/>
    <tablePart r:id="rId10"/>
    <tablePart r:id="rId11"/>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theme="5"/>
    <pageSetUpPr fitToPage="1"/>
  </sheetPr>
  <dimension ref="A1:I15"/>
  <sheetViews>
    <sheetView showGridLines="0" workbookViewId="0"/>
  </sheetViews>
  <sheetFormatPr defaultRowHeight="18" customHeight="1" x14ac:dyDescent="0.2"/>
  <cols>
    <col min="1" max="1" width="3.28515625" style="5" customWidth="1"/>
    <col min="2" max="2" width="16.28515625" style="5" customWidth="1"/>
    <col min="3" max="3" width="22.28515625" style="5" customWidth="1"/>
    <col min="4" max="4" width="15.28515625" style="5" customWidth="1"/>
    <col min="5" max="5" width="13.85546875" style="43" customWidth="1"/>
    <col min="6" max="6" width="13.85546875" style="5" customWidth="1"/>
    <col min="7" max="7" width="13.140625" style="5" customWidth="1"/>
    <col min="8" max="8" width="30.85546875" style="4" customWidth="1"/>
    <col min="9" max="9" width="3.28515625" style="3" customWidth="1"/>
    <col min="10" max="16384" width="9.140625" style="3"/>
  </cols>
  <sheetData>
    <row r="1" spans="1:9" s="7" customFormat="1" ht="57.75" customHeight="1" x14ac:dyDescent="0.2">
      <c r="A1" s="10"/>
      <c r="B1" s="64" t="s">
        <v>2</v>
      </c>
      <c r="C1" s="64"/>
      <c r="D1" s="64"/>
      <c r="E1" s="43"/>
      <c r="F1" s="8"/>
      <c r="G1" s="10"/>
      <c r="H1" s="10"/>
      <c r="I1" s="7" t="s">
        <v>50</v>
      </c>
    </row>
    <row r="2" spans="1:9" customFormat="1" ht="21" customHeight="1" x14ac:dyDescent="0.2">
      <c r="A2" s="10"/>
      <c r="B2" s="64"/>
      <c r="C2" s="64"/>
      <c r="D2" s="64"/>
      <c r="E2" s="43"/>
      <c r="F2" s="10"/>
      <c r="G2" s="10"/>
      <c r="H2" s="10"/>
    </row>
    <row r="3" spans="1:9" ht="30.75" customHeight="1" x14ac:dyDescent="0.2">
      <c r="A3" s="10"/>
      <c r="B3" s="32" t="s">
        <v>3</v>
      </c>
      <c r="C3" s="40" t="s">
        <v>4</v>
      </c>
      <c r="D3" s="37" t="s">
        <v>5</v>
      </c>
      <c r="F3" s="10"/>
      <c r="G3" s="10"/>
      <c r="H3" s="10"/>
    </row>
    <row r="4" spans="1:9" ht="21.75" customHeight="1" x14ac:dyDescent="0.2">
      <c r="A4" s="10"/>
      <c r="B4" s="18" t="s">
        <v>6</v>
      </c>
      <c r="C4" s="2">
        <f>SUMIF(ActivityLog[ACTIVITY],Category1,ActivityLog[DISTANCE])</f>
        <v>11.46</v>
      </c>
      <c r="D4" s="15" t="s">
        <v>7</v>
      </c>
      <c r="F4" s="10"/>
      <c r="G4" s="10"/>
      <c r="H4" s="10"/>
    </row>
    <row r="5" spans="1:9" ht="21.75" customHeight="1" x14ac:dyDescent="0.2">
      <c r="A5" s="10"/>
      <c r="B5" s="18" t="s">
        <v>8</v>
      </c>
      <c r="C5" s="2">
        <f>SUMIF(ActivityLog[ACTIVITY],Category2,ActivityLog[DISTANCE])</f>
        <v>0</v>
      </c>
      <c r="D5" s="15" t="s">
        <v>7</v>
      </c>
      <c r="F5" s="10"/>
      <c r="G5" s="10"/>
      <c r="H5" s="10"/>
    </row>
    <row r="6" spans="1:9" ht="21.75" customHeight="1" x14ac:dyDescent="0.2">
      <c r="A6" s="10"/>
      <c r="B6" s="18" t="s">
        <v>9</v>
      </c>
      <c r="C6" s="2">
        <f>SUMIF(ActivityLog[ACTIVITY],Category3,ActivityLog[DISTANCE])</f>
        <v>1227</v>
      </c>
      <c r="D6" s="15" t="s">
        <v>10</v>
      </c>
      <c r="F6" s="10"/>
      <c r="G6" s="10"/>
      <c r="H6" s="10"/>
    </row>
    <row r="7" spans="1:9" ht="21.75" customHeight="1" x14ac:dyDescent="0.2">
      <c r="A7" s="10"/>
      <c r="B7" s="18" t="s">
        <v>11</v>
      </c>
      <c r="C7" s="2">
        <f>SUMIF(ActivityLog[ACTIVITY],Category4,ActivityLog[DISTANCE])</f>
        <v>1700</v>
      </c>
      <c r="D7" s="15" t="s">
        <v>12</v>
      </c>
      <c r="F7" s="10"/>
      <c r="G7" s="10"/>
      <c r="H7" s="10"/>
    </row>
    <row r="8" spans="1:9" s="10" customFormat="1" ht="21.75" customHeight="1" x14ac:dyDescent="0.2">
      <c r="B8" s="18" t="s">
        <v>13</v>
      </c>
      <c r="C8" s="2">
        <f>SUMIF(ActivityLog[ACTIVITY],Category5,ActivityLog[DISTANCE])</f>
        <v>4.53</v>
      </c>
      <c r="D8" s="15" t="s">
        <v>7</v>
      </c>
      <c r="E8" s="43"/>
    </row>
    <row r="9" spans="1:9" ht="18" customHeight="1" x14ac:dyDescent="0.2">
      <c r="A9" s="10"/>
      <c r="B9" s="10"/>
      <c r="C9" s="6"/>
      <c r="D9" s="10"/>
      <c r="F9" s="10"/>
      <c r="G9" s="10"/>
      <c r="H9" s="10"/>
    </row>
    <row r="10" spans="1:9" ht="18" customHeight="1" x14ac:dyDescent="0.2">
      <c r="B10" s="10" t="s">
        <v>14</v>
      </c>
      <c r="C10" s="10" t="s">
        <v>15</v>
      </c>
      <c r="D10" s="10" t="s">
        <v>16</v>
      </c>
      <c r="E10" s="18" t="s">
        <v>17</v>
      </c>
      <c r="F10" s="18" t="s">
        <v>18</v>
      </c>
      <c r="G10" s="10" t="s">
        <v>19</v>
      </c>
      <c r="H10" s="10" t="s">
        <v>20</v>
      </c>
    </row>
    <row r="11" spans="1:9" ht="18" customHeight="1" x14ac:dyDescent="0.2">
      <c r="B11" s="38">
        <f ca="1">TODAY()+30+ROW()</f>
        <v>44139</v>
      </c>
      <c r="C11" s="9" t="s">
        <v>6</v>
      </c>
      <c r="D11" s="41">
        <v>0.54166666666666663</v>
      </c>
      <c r="E11" s="43">
        <v>1.5972222222222276E-2</v>
      </c>
      <c r="F11" s="19">
        <v>3.66</v>
      </c>
      <c r="G11" s="20">
        <v>173</v>
      </c>
      <c r="H11" s="9" t="s">
        <v>21</v>
      </c>
    </row>
    <row r="12" spans="1:9" ht="18" customHeight="1" x14ac:dyDescent="0.2">
      <c r="B12" s="38">
        <f ca="1">TODAY()+30+ROW()</f>
        <v>44140</v>
      </c>
      <c r="C12" s="9" t="s">
        <v>6</v>
      </c>
      <c r="D12" s="41">
        <v>0.6875</v>
      </c>
      <c r="E12" s="43">
        <v>6.25E-2</v>
      </c>
      <c r="F12" s="19">
        <v>7.8</v>
      </c>
      <c r="G12" s="20">
        <v>344</v>
      </c>
      <c r="H12" s="9"/>
    </row>
    <row r="13" spans="1:9" ht="18" customHeight="1" x14ac:dyDescent="0.2">
      <c r="B13" s="38">
        <f ca="1">TODAY()+30+ROW()</f>
        <v>44141</v>
      </c>
      <c r="C13" s="9" t="s">
        <v>11</v>
      </c>
      <c r="D13" s="41">
        <v>0.41666666666666669</v>
      </c>
      <c r="E13" s="43">
        <v>2.0833333333333332E-2</v>
      </c>
      <c r="F13" s="19">
        <v>1700</v>
      </c>
      <c r="G13" s="20">
        <v>237</v>
      </c>
      <c r="H13" s="9"/>
    </row>
    <row r="14" spans="1:9" ht="18" customHeight="1" x14ac:dyDescent="0.2">
      <c r="B14" s="38">
        <f ca="1">TODAY()+30+ROW()</f>
        <v>44142</v>
      </c>
      <c r="C14" s="9" t="s">
        <v>9</v>
      </c>
      <c r="D14" s="41">
        <v>0.5625</v>
      </c>
      <c r="E14" s="43">
        <v>2.4305555555555556E-2</v>
      </c>
      <c r="F14" s="19">
        <v>1227</v>
      </c>
      <c r="G14" s="20">
        <v>150</v>
      </c>
      <c r="H14" s="9"/>
    </row>
    <row r="15" spans="1:9" ht="18" customHeight="1" x14ac:dyDescent="0.2">
      <c r="B15" s="38">
        <f ca="1">TODAY()+30+ROW()</f>
        <v>44143</v>
      </c>
      <c r="C15" s="9" t="s">
        <v>13</v>
      </c>
      <c r="D15" s="41">
        <v>0.59652777777777777</v>
      </c>
      <c r="E15" s="43">
        <v>2.0833333333333332E-2</v>
      </c>
      <c r="F15" s="19">
        <v>4.53</v>
      </c>
      <c r="G15" s="20">
        <v>115</v>
      </c>
      <c r="H15" s="9"/>
    </row>
  </sheetData>
  <mergeCells count="1">
    <mergeCell ref="B1:D2"/>
  </mergeCells>
  <dataValidations count="2">
    <dataValidation type="list" allowBlank="1" showInputMessage="1" sqref="D4:D8">
      <formula1>"Miles,Kilometers,Steps,Laps,Yards,Meters,Reps"</formula1>
    </dataValidation>
    <dataValidation type="list" allowBlank="1" sqref="C11:C15">
      <formula1>$B$4:$B$8</formula1>
    </dataValidation>
  </dataValidations>
  <printOptions horizontalCentered="1"/>
  <pageMargins left="0.25" right="0.25" top="0.75" bottom="0.75" header="0.3" footer="0.3"/>
  <pageSetup scale="87" fitToHeight="0" orientation="portrait" r:id="rId1"/>
  <headerFooter differentFirst="1">
    <oddFooter>Page &amp;P of &amp;N</oddFooter>
  </headerFooter>
  <drawing r:id="rId2"/>
  <legacyDrawing r:id="rId3"/>
  <tableParts count="1">
    <tablePart r:id="rId4"/>
  </tablePar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theme="7"/>
    <pageSetUpPr fitToPage="1"/>
  </sheetPr>
  <dimension ref="A1:L18"/>
  <sheetViews>
    <sheetView showGridLines="0" workbookViewId="0"/>
  </sheetViews>
  <sheetFormatPr defaultRowHeight="18" customHeight="1" x14ac:dyDescent="0.2"/>
  <cols>
    <col min="1" max="1" width="3.28515625" customWidth="1"/>
    <col min="2" max="2" width="14.7109375" customWidth="1"/>
    <col min="3" max="3" width="16.7109375" customWidth="1"/>
    <col min="4" max="4" width="29.85546875" customWidth="1"/>
    <col min="5" max="5" width="12.85546875" customWidth="1"/>
    <col min="6" max="6" width="10.7109375" customWidth="1"/>
    <col min="7" max="7" width="16.7109375" customWidth="1"/>
    <col min="8" max="8" width="12" customWidth="1"/>
    <col min="9" max="9" width="10.85546875" customWidth="1"/>
    <col min="10" max="10" width="12.28515625" customWidth="1"/>
    <col min="11" max="11" width="10.7109375" customWidth="1"/>
    <col min="12" max="12" width="13.7109375" customWidth="1"/>
  </cols>
  <sheetData>
    <row r="1" spans="1:12" s="33" customFormat="1" ht="57.75" customHeight="1" x14ac:dyDescent="0.2">
      <c r="A1" s="42" t="s">
        <v>22</v>
      </c>
      <c r="B1" s="66" t="s">
        <v>23</v>
      </c>
      <c r="C1" s="66"/>
      <c r="D1" s="66"/>
      <c r="E1" s="36"/>
      <c r="F1" s="36"/>
      <c r="G1" s="36"/>
      <c r="H1" s="36"/>
      <c r="I1" s="36"/>
      <c r="J1" s="36"/>
      <c r="K1" s="36"/>
      <c r="L1" s="36"/>
    </row>
    <row r="2" spans="1:12" ht="21" customHeight="1" x14ac:dyDescent="0.2">
      <c r="A2" s="10"/>
      <c r="B2" s="66"/>
      <c r="C2" s="66"/>
      <c r="D2" s="66"/>
      <c r="E2" s="10"/>
      <c r="F2" s="10"/>
      <c r="G2" s="10"/>
      <c r="H2" s="10"/>
      <c r="I2" s="10"/>
      <c r="J2" s="10"/>
      <c r="K2" s="10"/>
      <c r="L2" s="10"/>
    </row>
    <row r="3" spans="1:12" ht="18" customHeight="1" x14ac:dyDescent="0.2">
      <c r="A3" s="10"/>
      <c r="B3" s="10"/>
      <c r="C3" s="10"/>
      <c r="D3" s="10"/>
      <c r="E3" s="31" t="str">
        <f>(FoodLog[[#Headers],[CALORIES]])</f>
        <v>CALORIES</v>
      </c>
      <c r="F3" s="31" t="str">
        <f>(FoodLog[[#Headers],[FAT]])</f>
        <v>FAT</v>
      </c>
      <c r="G3" s="31" t="str">
        <f>(FoodLog[[#Headers],[CHOLESTEROL]])</f>
        <v>CHOLESTEROL</v>
      </c>
      <c r="H3" s="31" t="str">
        <f>(FoodLog[[#Headers],[SODIUM]])</f>
        <v>SODIUM</v>
      </c>
      <c r="I3" s="31" t="str">
        <f>(FoodLog[[#Headers],[CARBS]])</f>
        <v>CARBS</v>
      </c>
      <c r="J3" s="31" t="str">
        <f>(FoodLog[[#Headers],[PROTEIN]])</f>
        <v>PROTEIN</v>
      </c>
      <c r="K3" s="31" t="str">
        <f>(FoodLog[[#Headers],[SUGAR]])</f>
        <v>SUGAR</v>
      </c>
      <c r="L3" s="31" t="str">
        <f>(FoodLog[[#Headers],[FIBER]])</f>
        <v>FIBER</v>
      </c>
    </row>
    <row r="4" spans="1:12" ht="16.5" customHeight="1" x14ac:dyDescent="0.2">
      <c r="A4" s="10"/>
      <c r="B4" s="65" t="s">
        <v>24</v>
      </c>
      <c r="C4" s="65"/>
      <c r="D4" s="34" t="s">
        <v>25</v>
      </c>
      <c r="E4" s="29">
        <v>1800</v>
      </c>
      <c r="F4" s="30">
        <v>40</v>
      </c>
      <c r="G4" s="30">
        <v>225</v>
      </c>
      <c r="H4" s="30">
        <v>2100</v>
      </c>
      <c r="I4" s="30">
        <v>130</v>
      </c>
      <c r="J4" s="30">
        <v>56</v>
      </c>
      <c r="K4" s="30">
        <v>25</v>
      </c>
      <c r="L4" s="30">
        <v>25</v>
      </c>
    </row>
    <row r="5" spans="1:12" s="10" customFormat="1" ht="16.5" customHeight="1" x14ac:dyDescent="0.2">
      <c r="B5" s="65"/>
      <c r="C5" s="65"/>
      <c r="D5" s="35" t="str">
        <f>IF(E5=SUM(FoodLog[CALORIES]),"Total Intake:","Filtered Intake:")</f>
        <v>Total Intake:</v>
      </c>
      <c r="E5" s="29">
        <f>SUBTOTAL(109,FoodLog[CALORIES])</f>
        <v>3090</v>
      </c>
      <c r="F5" s="30">
        <f>SUBTOTAL(109,FoodLog[FAT])</f>
        <v>74.27000000000001</v>
      </c>
      <c r="G5" s="30">
        <f>SUBTOTAL(109,FoodLog[CHOLESTEROL])</f>
        <v>139.6</v>
      </c>
      <c r="H5" s="30">
        <f>SUBTOTAL(109,FoodLog[SODIUM])</f>
        <v>1400.7</v>
      </c>
      <c r="I5" s="30">
        <f>SUBTOTAL(109,FoodLog[CARBS])</f>
        <v>208.56</v>
      </c>
      <c r="J5" s="30">
        <f>SUBTOTAL(109,FoodLog[PROTEIN])</f>
        <v>68.81</v>
      </c>
      <c r="K5" s="30">
        <f>SUBTOTAL(109,FoodLog[SUGAR])</f>
        <v>84.1</v>
      </c>
      <c r="L5" s="30">
        <f>SUBTOTAL(109,FoodLog[FIBER])</f>
        <v>24.5</v>
      </c>
    </row>
    <row r="7" spans="1:12" ht="18" customHeight="1" x14ac:dyDescent="0.2">
      <c r="A7" s="10"/>
      <c r="B7" s="24" t="s">
        <v>14</v>
      </c>
      <c r="C7" s="25" t="s">
        <v>26</v>
      </c>
      <c r="D7" s="25" t="s">
        <v>27</v>
      </c>
      <c r="E7" s="28" t="s">
        <v>19</v>
      </c>
      <c r="F7" s="28" t="s">
        <v>28</v>
      </c>
      <c r="G7" s="28" t="s">
        <v>29</v>
      </c>
      <c r="H7" s="28" t="s">
        <v>30</v>
      </c>
      <c r="I7" s="28" t="s">
        <v>31</v>
      </c>
      <c r="J7" s="28" t="s">
        <v>32</v>
      </c>
      <c r="K7" s="28" t="s">
        <v>33</v>
      </c>
      <c r="L7" s="28" t="s">
        <v>34</v>
      </c>
    </row>
    <row r="8" spans="1:12" ht="18" customHeight="1" x14ac:dyDescent="0.2">
      <c r="A8" s="10"/>
      <c r="B8" s="26">
        <f t="shared" ref="B8:B18" ca="1" si="0">TODAY()+30+ROW()</f>
        <v>44136</v>
      </c>
      <c r="C8" s="27" t="s">
        <v>35</v>
      </c>
      <c r="D8" s="27" t="s">
        <v>46</v>
      </c>
      <c r="E8" s="28">
        <v>130</v>
      </c>
      <c r="F8" s="28">
        <v>8</v>
      </c>
      <c r="G8" s="28">
        <v>10</v>
      </c>
      <c r="H8" s="28">
        <v>60</v>
      </c>
      <c r="I8" s="28">
        <v>16</v>
      </c>
      <c r="J8" s="28">
        <v>11</v>
      </c>
      <c r="K8" s="28">
        <v>5</v>
      </c>
      <c r="L8" s="28">
        <v>0</v>
      </c>
    </row>
    <row r="9" spans="1:12" ht="18" customHeight="1" x14ac:dyDescent="0.2">
      <c r="A9" s="10"/>
      <c r="B9" s="26">
        <f t="shared" ca="1" si="0"/>
        <v>44137</v>
      </c>
      <c r="C9" s="27" t="s">
        <v>36</v>
      </c>
      <c r="D9" s="27" t="s">
        <v>37</v>
      </c>
      <c r="E9" s="28">
        <v>65</v>
      </c>
      <c r="F9" s="28">
        <v>0.2</v>
      </c>
      <c r="G9" s="28"/>
      <c r="H9" s="28"/>
      <c r="I9" s="28">
        <v>17.3</v>
      </c>
      <c r="J9" s="28">
        <v>0.3</v>
      </c>
      <c r="K9" s="28"/>
      <c r="L9" s="28"/>
    </row>
    <row r="10" spans="1:12" ht="18" customHeight="1" x14ac:dyDescent="0.2">
      <c r="A10" s="10"/>
      <c r="B10" s="26">
        <f t="shared" ca="1" si="0"/>
        <v>44138</v>
      </c>
      <c r="C10" s="27" t="s">
        <v>38</v>
      </c>
      <c r="D10" s="27" t="s">
        <v>47</v>
      </c>
      <c r="E10" s="28">
        <v>220</v>
      </c>
      <c r="F10" s="28">
        <v>0.5</v>
      </c>
      <c r="G10" s="28"/>
      <c r="H10" s="28">
        <v>200</v>
      </c>
      <c r="I10" s="28">
        <v>30</v>
      </c>
      <c r="J10" s="28">
        <v>6</v>
      </c>
      <c r="K10" s="28">
        <v>4</v>
      </c>
      <c r="L10" s="28">
        <v>9</v>
      </c>
    </row>
    <row r="11" spans="1:12" ht="18" customHeight="1" x14ac:dyDescent="0.2">
      <c r="A11" s="10"/>
      <c r="B11" s="26">
        <f t="shared" ca="1" si="0"/>
        <v>44139</v>
      </c>
      <c r="C11" s="27" t="s">
        <v>39</v>
      </c>
      <c r="D11" s="27" t="s">
        <v>48</v>
      </c>
      <c r="E11" s="28">
        <v>600</v>
      </c>
      <c r="F11" s="28">
        <v>0.5</v>
      </c>
      <c r="G11" s="28"/>
      <c r="H11" s="28">
        <v>300</v>
      </c>
      <c r="I11" s="28">
        <v>22</v>
      </c>
      <c r="J11" s="28">
        <v>9.8000000000000007</v>
      </c>
      <c r="K11" s="28"/>
      <c r="L11" s="28"/>
    </row>
    <row r="12" spans="1:12" ht="18" customHeight="1" x14ac:dyDescent="0.2">
      <c r="A12" s="10"/>
      <c r="B12" s="26">
        <f t="shared" ca="1" si="0"/>
        <v>44140</v>
      </c>
      <c r="C12" s="27" t="s">
        <v>36</v>
      </c>
      <c r="D12" s="27" t="s">
        <v>49</v>
      </c>
      <c r="E12" s="28">
        <v>210</v>
      </c>
      <c r="F12" s="28">
        <v>20</v>
      </c>
      <c r="G12" s="28"/>
      <c r="H12" s="28"/>
      <c r="I12" s="28">
        <v>3</v>
      </c>
      <c r="J12" s="28">
        <v>5</v>
      </c>
      <c r="K12" s="28"/>
      <c r="L12" s="28">
        <v>3</v>
      </c>
    </row>
    <row r="13" spans="1:12" ht="18" customHeight="1" x14ac:dyDescent="0.2">
      <c r="A13" s="10"/>
      <c r="B13" s="26">
        <f t="shared" ca="1" si="0"/>
        <v>44141</v>
      </c>
      <c r="C13" s="27" t="s">
        <v>35</v>
      </c>
      <c r="D13" s="27" t="s">
        <v>40</v>
      </c>
      <c r="E13" s="28">
        <v>220</v>
      </c>
      <c r="F13" s="28">
        <v>3</v>
      </c>
      <c r="G13" s="28"/>
      <c r="H13" s="28"/>
      <c r="I13" s="28">
        <v>29</v>
      </c>
      <c r="J13" s="28">
        <v>7</v>
      </c>
      <c r="K13" s="28"/>
      <c r="L13" s="28">
        <v>5</v>
      </c>
    </row>
    <row r="14" spans="1:12" ht="18" customHeight="1" x14ac:dyDescent="0.2">
      <c r="A14" s="10"/>
      <c r="B14" s="26">
        <f t="shared" ca="1" si="0"/>
        <v>44142</v>
      </c>
      <c r="C14" s="27" t="s">
        <v>36</v>
      </c>
      <c r="D14" s="27" t="s">
        <v>41</v>
      </c>
      <c r="E14" s="28">
        <v>85</v>
      </c>
      <c r="F14" s="28">
        <v>0</v>
      </c>
      <c r="G14" s="28"/>
      <c r="H14" s="28">
        <v>0</v>
      </c>
      <c r="I14" s="28">
        <v>21</v>
      </c>
      <c r="J14" s="28">
        <v>1</v>
      </c>
      <c r="K14" s="28">
        <v>17</v>
      </c>
      <c r="L14" s="28">
        <v>4</v>
      </c>
    </row>
    <row r="15" spans="1:12" ht="18" customHeight="1" x14ac:dyDescent="0.2">
      <c r="A15" s="10"/>
      <c r="B15" s="26">
        <f t="shared" ca="1" si="0"/>
        <v>44143</v>
      </c>
      <c r="C15" s="27" t="s">
        <v>38</v>
      </c>
      <c r="D15" s="27" t="s">
        <v>42</v>
      </c>
      <c r="E15" s="28">
        <v>340</v>
      </c>
      <c r="F15" s="28">
        <v>7</v>
      </c>
      <c r="G15" s="28">
        <v>3</v>
      </c>
      <c r="H15" s="28">
        <v>63</v>
      </c>
      <c r="I15" s="28">
        <v>1</v>
      </c>
      <c r="J15" s="28">
        <v>2</v>
      </c>
      <c r="K15" s="28"/>
      <c r="L15" s="28">
        <v>2</v>
      </c>
    </row>
    <row r="16" spans="1:12" ht="18" customHeight="1" x14ac:dyDescent="0.2">
      <c r="A16" s="10"/>
      <c r="B16" s="26">
        <f t="shared" ca="1" si="0"/>
        <v>44144</v>
      </c>
      <c r="C16" s="27" t="s">
        <v>39</v>
      </c>
      <c r="D16" s="27" t="s">
        <v>43</v>
      </c>
      <c r="E16" s="28">
        <v>470</v>
      </c>
      <c r="F16" s="28">
        <v>4.07</v>
      </c>
      <c r="G16" s="28">
        <v>49</v>
      </c>
      <c r="H16" s="28">
        <v>460</v>
      </c>
      <c r="I16" s="28">
        <v>0.46</v>
      </c>
      <c r="J16" s="28">
        <v>23.71</v>
      </c>
      <c r="K16" s="28">
        <v>0.1</v>
      </c>
      <c r="L16" s="28"/>
    </row>
    <row r="17" spans="2:12" ht="18" customHeight="1" x14ac:dyDescent="0.2">
      <c r="B17" s="26">
        <f t="shared" ca="1" si="0"/>
        <v>44145</v>
      </c>
      <c r="C17" s="27" t="s">
        <v>39</v>
      </c>
      <c r="D17" s="27" t="s">
        <v>44</v>
      </c>
      <c r="E17" s="28">
        <v>220</v>
      </c>
      <c r="F17" s="28">
        <v>7</v>
      </c>
      <c r="G17" s="28"/>
      <c r="H17" s="28"/>
      <c r="I17" s="28">
        <v>5</v>
      </c>
      <c r="J17" s="28">
        <v>3</v>
      </c>
      <c r="K17" s="28"/>
      <c r="L17" s="28"/>
    </row>
    <row r="18" spans="2:12" ht="18" customHeight="1" x14ac:dyDescent="0.2">
      <c r="B18" s="26">
        <f t="shared" ca="1" si="0"/>
        <v>44146</v>
      </c>
      <c r="C18" s="27" t="s">
        <v>36</v>
      </c>
      <c r="D18" s="27" t="s">
        <v>45</v>
      </c>
      <c r="E18" s="28">
        <v>530</v>
      </c>
      <c r="F18" s="28">
        <v>24</v>
      </c>
      <c r="G18" s="28">
        <v>77.599999999999994</v>
      </c>
      <c r="H18" s="28">
        <v>317.7</v>
      </c>
      <c r="I18" s="28">
        <v>63.8</v>
      </c>
      <c r="J18" s="28">
        <v>0</v>
      </c>
      <c r="K18" s="28">
        <v>58</v>
      </c>
      <c r="L18" s="28">
        <v>1.5</v>
      </c>
    </row>
  </sheetData>
  <mergeCells count="2">
    <mergeCell ref="B4:C5"/>
    <mergeCell ref="B1:D2"/>
  </mergeCells>
  <conditionalFormatting sqref="E5:L5">
    <cfRule type="expression" dxfId="0" priority="8">
      <formula>AND($E$5&lt;&gt;SUM($E$8:$E$18),E$5&gt;E$4)</formula>
    </cfRule>
  </conditionalFormatting>
  <printOptions horizontalCentered="1"/>
  <pageMargins left="0.25" right="0.25" top="0.75" bottom="0.75" header="0.3" footer="0.3"/>
  <pageSetup scale="65" fitToHeight="0" orientation="portrait" r:id="rId1"/>
  <headerFooter differentFirst="1">
    <oddFooter>Page &amp;P of &amp;N</oddFooter>
  </headerFooter>
  <drawing r:id="rId2"/>
  <legacyDrawing r:id="rId3"/>
  <tableParts count="1">
    <tablePart r:id="rId4"/>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أوراق العمل</vt:lpstr>
      </vt:variant>
      <vt:variant>
        <vt:i4>3</vt:i4>
      </vt:variant>
      <vt:variant>
        <vt:lpstr>نطاقات تمت تسميتها</vt:lpstr>
      </vt:variant>
      <vt:variant>
        <vt:i4>24</vt:i4>
      </vt:variant>
    </vt:vector>
  </HeadingPairs>
  <TitlesOfParts>
    <vt:vector size="27" baseType="lpstr">
      <vt:lpstr>Fitness Plan</vt:lpstr>
      <vt:lpstr>Activity Log</vt:lpstr>
      <vt:lpstr>Food Log</vt:lpstr>
      <vt:lpstr>Age</vt:lpstr>
      <vt:lpstr>Category1</vt:lpstr>
      <vt:lpstr>Category2</vt:lpstr>
      <vt:lpstr>Category3</vt:lpstr>
      <vt:lpstr>Category4</vt:lpstr>
      <vt:lpstr>Category5</vt:lpstr>
      <vt:lpstr>CurrentWeight</vt:lpstr>
      <vt:lpstr>DateLookup</vt:lpstr>
      <vt:lpstr>Gender</vt:lpstr>
      <vt:lpstr>Goal1</vt:lpstr>
      <vt:lpstr>Goal1Label</vt:lpstr>
      <vt:lpstr>Goal2</vt:lpstr>
      <vt:lpstr>Goal2Label</vt:lpstr>
      <vt:lpstr>Goal3</vt:lpstr>
      <vt:lpstr>Goal3Label</vt:lpstr>
      <vt:lpstr>Goal4</vt:lpstr>
      <vt:lpstr>Goal4Label</vt:lpstr>
      <vt:lpstr>GoalWeight</vt:lpstr>
      <vt:lpstr>Height</vt:lpstr>
      <vt:lpstr>'Activity Log'!Print_Titles</vt:lpstr>
      <vt:lpstr>'Fitness Plan'!Print_Titles</vt:lpstr>
      <vt:lpstr>'Food Log'!Print_Titles</vt:lpstr>
      <vt:lpstr>UnitOfMeasure</vt:lpstr>
      <vt:lpstr>WeightLabel</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2014-06-19T22:57:27Z</cp:lastPrinted>
  <dcterms:created xsi:type="dcterms:W3CDTF">2014-06-19T22:57:16Z</dcterms:created>
  <dcterms:modified xsi:type="dcterms:W3CDTF">2020-09-24T01:24:40Z</dcterms:modified>
</cp:coreProperties>
</file>